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drawings/drawing2.xml" ContentType="application/vnd.openxmlformats-officedocument.drawing+xml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drawings/drawing3.xml" ContentType="application/vnd.openxmlformats-officedocument.drawing+xml"/>
  <Override PartName="/xl/embeddings/oleObject6.bin" ContentType="application/vnd.openxmlformats-officedocument.oleObject"/>
  <Override PartName="/xl/embeddings/oleObject7.bin" ContentType="application/vnd.openxmlformats-officedocument.oleObject"/>
  <Override PartName="/xl/embeddings/oleObject8.bin" ContentType="application/vnd.openxmlformats-officedocument.oleObject"/>
  <Override PartName="/xl/drawings/drawing4.xml" ContentType="application/vnd.openxmlformats-officedocument.drawing+xml"/>
  <Override PartName="/xl/embeddings/oleObject9.bin" ContentType="application/vnd.openxmlformats-officedocument.oleObject"/>
  <Override PartName="/xl/embeddings/oleObject10.bin" ContentType="application/vnd.openxmlformats-officedocument.oleObject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pablo\OneDrive\Área de Trabalho\PABLO MONTEIRO ACADEMY\FERRAMENTAS\"/>
    </mc:Choice>
  </mc:AlternateContent>
  <bookViews>
    <workbookView xWindow="0" yWindow="0" windowWidth="20520" windowHeight="9795" tabRatio="786"/>
  </bookViews>
  <sheets>
    <sheet name="Realizado" sheetId="19" r:id="rId1"/>
    <sheet name="Dashboard Diagnóstico" sheetId="13" r:id="rId2"/>
    <sheet name="Projeção" sheetId="18" r:id="rId3"/>
    <sheet name="Dashboard Projeção" sheetId="20" r:id="rId4"/>
  </sheets>
  <definedNames>
    <definedName name="_xlnm.Print_Area" localSheetId="1">'Dashboard Diagnóstico'!$B$1:$AB$96</definedName>
    <definedName name="_xlnm.Print_Area" localSheetId="3">'Dashboard Projeção'!$B$1:$AB$96</definedName>
    <definedName name="_xlnm.Print_Area" localSheetId="2">Projeção!$C$1:$S$97</definedName>
    <definedName name="_xlnm.Print_Area" localSheetId="0">Realizado!$C$1:$Q$97</definedName>
    <definedName name="_xlnm.Print_Titles" localSheetId="2">Projeção!$1:$13</definedName>
  </definedNames>
  <calcPr calcId="152511"/>
</workbook>
</file>

<file path=xl/calcChain.xml><?xml version="1.0" encoding="utf-8"?>
<calcChain xmlns="http://schemas.openxmlformats.org/spreadsheetml/2006/main">
  <c r="C97" i="18" l="1"/>
  <c r="C96" i="18"/>
  <c r="I32" i="18"/>
  <c r="J32" i="18" s="1"/>
  <c r="K32" i="18" s="1"/>
  <c r="L32" i="18" s="1"/>
  <c r="M32" i="18" s="1"/>
  <c r="N32" i="18" s="1"/>
  <c r="O32" i="18" s="1"/>
  <c r="P32" i="18" s="1"/>
  <c r="Q32" i="18" s="1"/>
  <c r="R32" i="18" s="1"/>
  <c r="S32" i="18" s="1"/>
  <c r="J31" i="18"/>
  <c r="K31" i="18" s="1"/>
  <c r="L31" i="18" s="1"/>
  <c r="M31" i="18" s="1"/>
  <c r="N31" i="18" s="1"/>
  <c r="O31" i="18" s="1"/>
  <c r="P31" i="18" s="1"/>
  <c r="Q31" i="18" s="1"/>
  <c r="R31" i="18" s="1"/>
  <c r="S31" i="18" s="1"/>
  <c r="I31" i="18"/>
  <c r="I30" i="18"/>
  <c r="J30" i="18" s="1"/>
  <c r="K30" i="18" s="1"/>
  <c r="L30" i="18" s="1"/>
  <c r="M30" i="18" s="1"/>
  <c r="N30" i="18" s="1"/>
  <c r="O30" i="18" s="1"/>
  <c r="P30" i="18" s="1"/>
  <c r="Q30" i="18" s="1"/>
  <c r="R30" i="18" s="1"/>
  <c r="S30" i="18" s="1"/>
  <c r="J29" i="18"/>
  <c r="K29" i="18" s="1"/>
  <c r="L29" i="18" s="1"/>
  <c r="M29" i="18" s="1"/>
  <c r="N29" i="18" s="1"/>
  <c r="O29" i="18" s="1"/>
  <c r="P29" i="18" s="1"/>
  <c r="Q29" i="18" s="1"/>
  <c r="R29" i="18" s="1"/>
  <c r="S29" i="18" s="1"/>
  <c r="I29" i="18"/>
  <c r="H19" i="18"/>
  <c r="I19" i="18" s="1"/>
  <c r="J19" i="18" s="1"/>
  <c r="K19" i="18" s="1"/>
  <c r="L19" i="18" s="1"/>
  <c r="M19" i="18" s="1"/>
  <c r="N19" i="18" s="1"/>
  <c r="O19" i="18" s="1"/>
  <c r="P19" i="18" s="1"/>
  <c r="Q19" i="18" s="1"/>
  <c r="R19" i="18" s="1"/>
  <c r="S19" i="18" s="1"/>
  <c r="E28" i="19" l="1"/>
  <c r="AJ10" i="20" l="1"/>
  <c r="AJ9" i="20"/>
  <c r="AI33" i="20"/>
  <c r="C33" i="20" s="1"/>
  <c r="AI32" i="20"/>
  <c r="C32" i="20" s="1"/>
  <c r="AI30" i="20"/>
  <c r="AI28" i="20"/>
  <c r="AI27" i="20"/>
  <c r="AI26" i="20"/>
  <c r="AI25" i="20"/>
  <c r="AI24" i="20"/>
  <c r="AH18" i="20"/>
  <c r="AH17" i="20"/>
  <c r="AH16" i="20"/>
  <c r="AH15" i="20"/>
  <c r="AH14" i="20"/>
  <c r="AH13" i="20"/>
  <c r="AN23" i="20"/>
  <c r="I3" i="18"/>
  <c r="J3" i="18" s="1"/>
  <c r="K3" i="18" s="1"/>
  <c r="L3" i="18" s="1"/>
  <c r="M3" i="18" s="1"/>
  <c r="N3" i="18" s="1"/>
  <c r="O3" i="18" s="1"/>
  <c r="P3" i="18" s="1"/>
  <c r="Q3" i="18" s="1"/>
  <c r="R3" i="18" s="1"/>
  <c r="S3" i="18" s="1"/>
  <c r="C33" i="13"/>
  <c r="C32" i="13"/>
  <c r="I29" i="20" l="1"/>
  <c r="AA27" i="20"/>
  <c r="AK13" i="20" l="1"/>
  <c r="AL13" i="20"/>
  <c r="AK14" i="20"/>
  <c r="AJ50" i="20" s="1"/>
  <c r="AJ54" i="20" s="1"/>
  <c r="AL14" i="20"/>
  <c r="H25" i="20" s="1"/>
  <c r="AK15" i="20"/>
  <c r="AL15" i="20"/>
  <c r="AK16" i="20"/>
  <c r="AJ72" i="20" s="1"/>
  <c r="AJ77" i="20" s="1"/>
  <c r="AL16" i="20"/>
  <c r="H27" i="20" s="1"/>
  <c r="AK17" i="20"/>
  <c r="AL17" i="20"/>
  <c r="AK18" i="20"/>
  <c r="AL18" i="13"/>
  <c r="AJ14" i="20"/>
  <c r="AJ15" i="20"/>
  <c r="AJ16" i="20"/>
  <c r="AJ71" i="20" s="1"/>
  <c r="AJ17" i="20"/>
  <c r="AJ18" i="20"/>
  <c r="AJ13" i="20"/>
  <c r="AJ38" i="20" s="1"/>
  <c r="E19" i="19"/>
  <c r="AN23" i="13"/>
  <c r="D95" i="19"/>
  <c r="E95" i="19"/>
  <c r="D94" i="19"/>
  <c r="E94" i="19"/>
  <c r="D93" i="19"/>
  <c r="E93" i="19"/>
  <c r="E11" i="19"/>
  <c r="E11" i="18" s="1"/>
  <c r="H18" i="18"/>
  <c r="I18" i="18" s="1"/>
  <c r="J18" i="18" s="1"/>
  <c r="K18" i="18" s="1"/>
  <c r="L18" i="18" s="1"/>
  <c r="M18" i="18" s="1"/>
  <c r="N18" i="18" s="1"/>
  <c r="O18" i="18" s="1"/>
  <c r="P18" i="18" s="1"/>
  <c r="Q18" i="18" s="1"/>
  <c r="R18" i="18" s="1"/>
  <c r="S18" i="18" s="1"/>
  <c r="G18" i="18"/>
  <c r="G19" i="18"/>
  <c r="E28" i="18"/>
  <c r="E29" i="19"/>
  <c r="E29" i="18" s="1"/>
  <c r="G29" i="18"/>
  <c r="E30" i="19"/>
  <c r="E30" i="18" s="1"/>
  <c r="E31" i="19"/>
  <c r="E35" i="19"/>
  <c r="E35" i="18" s="1"/>
  <c r="E36" i="19"/>
  <c r="E36" i="18" s="1"/>
  <c r="E37" i="19"/>
  <c r="E37" i="18" s="1"/>
  <c r="E38" i="19"/>
  <c r="E38" i="18" s="1"/>
  <c r="E39" i="19"/>
  <c r="E39" i="18" s="1"/>
  <c r="I39" i="18" s="1"/>
  <c r="E41" i="19"/>
  <c r="E41" i="18" s="1"/>
  <c r="E42" i="19"/>
  <c r="E42" i="18" s="1"/>
  <c r="I33" i="18"/>
  <c r="J33" i="18" s="1"/>
  <c r="K33" i="18" s="1"/>
  <c r="L33" i="18"/>
  <c r="M33" i="18" s="1"/>
  <c r="N33" i="18" s="1"/>
  <c r="O33" i="18" s="1"/>
  <c r="P33" i="18" s="1"/>
  <c r="Q33" i="18" s="1"/>
  <c r="R33" i="18" s="1"/>
  <c r="S33" i="18" s="1"/>
  <c r="I34" i="18"/>
  <c r="J34" i="18" s="1"/>
  <c r="K34" i="18" s="1"/>
  <c r="L34" i="18"/>
  <c r="M34" i="18"/>
  <c r="N34" i="18" s="1"/>
  <c r="O34" i="18" s="1"/>
  <c r="P34" i="18"/>
  <c r="Q34" i="18" s="1"/>
  <c r="R34" i="18" s="1"/>
  <c r="S34" i="18" s="1"/>
  <c r="I45" i="18"/>
  <c r="J45" i="18" s="1"/>
  <c r="K45" i="18" s="1"/>
  <c r="L45" i="18"/>
  <c r="M45" i="18" s="1"/>
  <c r="N45" i="18" s="1"/>
  <c r="O45" i="18" s="1"/>
  <c r="P45" i="18" s="1"/>
  <c r="Q45" i="18" s="1"/>
  <c r="R45" i="18" s="1"/>
  <c r="S45" i="18" s="1"/>
  <c r="G45" i="18"/>
  <c r="I43" i="18"/>
  <c r="J43" i="18" s="1"/>
  <c r="K43" i="18" s="1"/>
  <c r="L43" i="18" s="1"/>
  <c r="M43" i="18" s="1"/>
  <c r="N43" i="18" s="1"/>
  <c r="O43" i="18" s="1"/>
  <c r="P43" i="18" s="1"/>
  <c r="Q43" i="18" s="1"/>
  <c r="R43" i="18" s="1"/>
  <c r="S43" i="18" s="1"/>
  <c r="I44" i="18"/>
  <c r="J44" i="18" s="1"/>
  <c r="F9" i="19"/>
  <c r="K25" i="13" s="1"/>
  <c r="G9" i="19"/>
  <c r="H9" i="19"/>
  <c r="M25" i="13" s="1"/>
  <c r="I9" i="19"/>
  <c r="O25" i="13" s="1"/>
  <c r="J9" i="19"/>
  <c r="P25" i="13" s="1"/>
  <c r="K9" i="19"/>
  <c r="L9" i="19"/>
  <c r="S25" i="13" s="1"/>
  <c r="M9" i="19"/>
  <c r="T25" i="13" s="1"/>
  <c r="N9" i="19"/>
  <c r="U25" i="13" s="1"/>
  <c r="O9" i="19"/>
  <c r="P9" i="19"/>
  <c r="X25" i="13" s="1"/>
  <c r="Q9" i="19"/>
  <c r="Y25" i="13" s="1"/>
  <c r="E20" i="19"/>
  <c r="E22" i="19"/>
  <c r="E23" i="19"/>
  <c r="E49" i="19"/>
  <c r="E49" i="18"/>
  <c r="E50" i="19"/>
  <c r="E50" i="18" s="1"/>
  <c r="E52" i="19"/>
  <c r="E52" i="18"/>
  <c r="E54" i="19"/>
  <c r="E54" i="18" s="1"/>
  <c r="E56" i="19"/>
  <c r="E56" i="18"/>
  <c r="E58" i="19"/>
  <c r="E58" i="18" s="1"/>
  <c r="E60" i="19"/>
  <c r="E60" i="18"/>
  <c r="E62" i="19"/>
  <c r="E62" i="18" s="1"/>
  <c r="E65" i="19"/>
  <c r="E65" i="18"/>
  <c r="E66" i="19"/>
  <c r="E66" i="18" s="1"/>
  <c r="E67" i="19"/>
  <c r="E67" i="18"/>
  <c r="E68" i="19"/>
  <c r="E68" i="18" s="1"/>
  <c r="E69" i="19"/>
  <c r="E69" i="18"/>
  <c r="E70" i="19"/>
  <c r="E70" i="18" s="1"/>
  <c r="E71" i="19"/>
  <c r="E71" i="18"/>
  <c r="E73" i="19"/>
  <c r="E73" i="18" s="1"/>
  <c r="H73" i="18" s="1"/>
  <c r="E74" i="19"/>
  <c r="E74" i="18"/>
  <c r="H74" i="18" s="1"/>
  <c r="I74" i="18" s="1"/>
  <c r="J74" i="18" s="1"/>
  <c r="E75" i="19"/>
  <c r="E75" i="18"/>
  <c r="H75" i="18" s="1"/>
  <c r="E80" i="19"/>
  <c r="E80" i="18" s="1"/>
  <c r="E81" i="19"/>
  <c r="E81" i="18"/>
  <c r="E83" i="19"/>
  <c r="E83" i="18" s="1"/>
  <c r="E89" i="19"/>
  <c r="E89" i="18" s="1"/>
  <c r="H86" i="18"/>
  <c r="I49" i="18"/>
  <c r="J49" i="18" s="1"/>
  <c r="I50" i="18"/>
  <c r="I52" i="18"/>
  <c r="I54" i="18"/>
  <c r="J54" i="18" s="1"/>
  <c r="K54" i="18" s="1"/>
  <c r="L54" i="18" s="1"/>
  <c r="I56" i="18"/>
  <c r="J56" i="18" s="1"/>
  <c r="K56" i="18" s="1"/>
  <c r="L56" i="18" s="1"/>
  <c r="M56" i="18" s="1"/>
  <c r="N56" i="18" s="1"/>
  <c r="O56" i="18" s="1"/>
  <c r="P56" i="18" s="1"/>
  <c r="Q56" i="18" s="1"/>
  <c r="R56" i="18" s="1"/>
  <c r="S56" i="18" s="1"/>
  <c r="I58" i="18"/>
  <c r="I60" i="18"/>
  <c r="J60" i="18" s="1"/>
  <c r="K60" i="18" s="1"/>
  <c r="L60" i="18" s="1"/>
  <c r="M60" i="18" s="1"/>
  <c r="N60" i="18" s="1"/>
  <c r="O60" i="18" s="1"/>
  <c r="I62" i="18"/>
  <c r="J62" i="18" s="1"/>
  <c r="K62" i="18" s="1"/>
  <c r="L62" i="18" s="1"/>
  <c r="M62" i="18" s="1"/>
  <c r="N62" i="18" s="1"/>
  <c r="O62" i="18" s="1"/>
  <c r="P62" i="18" s="1"/>
  <c r="Q62" i="18" s="1"/>
  <c r="R62" i="18" s="1"/>
  <c r="S62" i="18" s="1"/>
  <c r="I64" i="18"/>
  <c r="I65" i="18"/>
  <c r="I66" i="18"/>
  <c r="J66" i="18" s="1"/>
  <c r="I67" i="18"/>
  <c r="J67" i="18" s="1"/>
  <c r="K67" i="18" s="1"/>
  <c r="L67" i="18" s="1"/>
  <c r="M67" i="18" s="1"/>
  <c r="N67" i="18" s="1"/>
  <c r="O67" i="18" s="1"/>
  <c r="P67" i="18" s="1"/>
  <c r="I68" i="18"/>
  <c r="J68" i="18" s="1"/>
  <c r="K68" i="18" s="1"/>
  <c r="L68" i="18" s="1"/>
  <c r="I69" i="18"/>
  <c r="I70" i="18"/>
  <c r="J70" i="18" s="1"/>
  <c r="K70" i="18" s="1"/>
  <c r="I71" i="18"/>
  <c r="J71" i="18" s="1"/>
  <c r="K71" i="18" s="1"/>
  <c r="L71" i="18" s="1"/>
  <c r="M71" i="18" s="1"/>
  <c r="N71" i="18" s="1"/>
  <c r="I73" i="18"/>
  <c r="I81" i="18"/>
  <c r="J81" i="18" s="1"/>
  <c r="I83" i="18"/>
  <c r="J83" i="18" s="1"/>
  <c r="I48" i="18"/>
  <c r="I51" i="18"/>
  <c r="I53" i="18"/>
  <c r="I55" i="18"/>
  <c r="J55" i="18" s="1"/>
  <c r="I57" i="18"/>
  <c r="I59" i="18"/>
  <c r="I61" i="18"/>
  <c r="I63" i="18"/>
  <c r="I72" i="18"/>
  <c r="I77" i="18"/>
  <c r="I84" i="18"/>
  <c r="I85" i="18"/>
  <c r="I89" i="18"/>
  <c r="I88" i="18"/>
  <c r="I92" i="18"/>
  <c r="J50" i="18"/>
  <c r="J52" i="18"/>
  <c r="K52" i="18" s="1"/>
  <c r="J58" i="18"/>
  <c r="K58" i="18" s="1"/>
  <c r="L58" i="18" s="1"/>
  <c r="M58" i="18" s="1"/>
  <c r="N58" i="18" s="1"/>
  <c r="O58" i="18" s="1"/>
  <c r="P58" i="18" s="1"/>
  <c r="Q58" i="18" s="1"/>
  <c r="J64" i="18"/>
  <c r="K64" i="18" s="1"/>
  <c r="L64" i="18" s="1"/>
  <c r="M64" i="18" s="1"/>
  <c r="N64" i="18" s="1"/>
  <c r="O64" i="18" s="1"/>
  <c r="P64" i="18" s="1"/>
  <c r="J65" i="18"/>
  <c r="J69" i="18"/>
  <c r="K69" i="18" s="1"/>
  <c r="L69" i="18" s="1"/>
  <c r="J73" i="18"/>
  <c r="K73" i="18" s="1"/>
  <c r="L73" i="18" s="1"/>
  <c r="M73" i="18" s="1"/>
  <c r="N73" i="18" s="1"/>
  <c r="J48" i="18"/>
  <c r="K48" i="18" s="1"/>
  <c r="L48" i="18" s="1"/>
  <c r="M48" i="18" s="1"/>
  <c r="N48" i="18" s="1"/>
  <c r="O48" i="18" s="1"/>
  <c r="P48" i="18" s="1"/>
  <c r="Q48" i="18" s="1"/>
  <c r="R48" i="18" s="1"/>
  <c r="S48" i="18" s="1"/>
  <c r="J51" i="18"/>
  <c r="K51" i="18" s="1"/>
  <c r="L51" i="18" s="1"/>
  <c r="M51" i="18" s="1"/>
  <c r="N51" i="18" s="1"/>
  <c r="O51" i="18" s="1"/>
  <c r="J53" i="18"/>
  <c r="K53" i="18" s="1"/>
  <c r="L53" i="18" s="1"/>
  <c r="M53" i="18" s="1"/>
  <c r="N53" i="18" s="1"/>
  <c r="O53" i="18" s="1"/>
  <c r="P53" i="18" s="1"/>
  <c r="Q53" i="18" s="1"/>
  <c r="R53" i="18" s="1"/>
  <c r="S53" i="18" s="1"/>
  <c r="J57" i="18"/>
  <c r="J59" i="18"/>
  <c r="J61" i="18"/>
  <c r="K61" i="18" s="1"/>
  <c r="L61" i="18" s="1"/>
  <c r="M61" i="18" s="1"/>
  <c r="J63" i="18"/>
  <c r="J72" i="18"/>
  <c r="J77" i="18"/>
  <c r="J84" i="18"/>
  <c r="K84" i="18" s="1"/>
  <c r="L84" i="18" s="1"/>
  <c r="M84" i="18" s="1"/>
  <c r="N84" i="18" s="1"/>
  <c r="J85" i="18"/>
  <c r="K85" i="18" s="1"/>
  <c r="L85" i="18" s="1"/>
  <c r="M85" i="18" s="1"/>
  <c r="N85" i="18" s="1"/>
  <c r="O85" i="18" s="1"/>
  <c r="P85" i="18" s="1"/>
  <c r="Q85" i="18" s="1"/>
  <c r="R85" i="18" s="1"/>
  <c r="S85" i="18" s="1"/>
  <c r="J89" i="18"/>
  <c r="J88" i="18"/>
  <c r="J92" i="18"/>
  <c r="K92" i="18" s="1"/>
  <c r="K50" i="18"/>
  <c r="L50" i="18" s="1"/>
  <c r="K65" i="18"/>
  <c r="L65" i="18" s="1"/>
  <c r="M65" i="18" s="1"/>
  <c r="N65" i="18" s="1"/>
  <c r="O65" i="18" s="1"/>
  <c r="P65" i="18" s="1"/>
  <c r="Q65" i="18" s="1"/>
  <c r="R65" i="18" s="1"/>
  <c r="K66" i="18"/>
  <c r="L66" i="18" s="1"/>
  <c r="M66" i="18" s="1"/>
  <c r="N66" i="18" s="1"/>
  <c r="O66" i="18" s="1"/>
  <c r="P66" i="18" s="1"/>
  <c r="Q66" i="18" s="1"/>
  <c r="K57" i="18"/>
  <c r="K59" i="18"/>
  <c r="K72" i="18"/>
  <c r="L72" i="18" s="1"/>
  <c r="M72" i="18" s="1"/>
  <c r="N72" i="18" s="1"/>
  <c r="O72" i="18" s="1"/>
  <c r="P72" i="18" s="1"/>
  <c r="Q72" i="18" s="1"/>
  <c r="R72" i="18" s="1"/>
  <c r="S72" i="18" s="1"/>
  <c r="K77" i="18"/>
  <c r="K89" i="18"/>
  <c r="K88" i="18"/>
  <c r="L52" i="18"/>
  <c r="M52" i="18" s="1"/>
  <c r="L70" i="18"/>
  <c r="M70" i="18" s="1"/>
  <c r="L57" i="18"/>
  <c r="G57" i="18" s="1"/>
  <c r="L59" i="18"/>
  <c r="L88" i="18"/>
  <c r="G88" i="18" s="1"/>
  <c r="L92" i="18"/>
  <c r="M68" i="18"/>
  <c r="N68" i="18" s="1"/>
  <c r="O68" i="18" s="1"/>
  <c r="P68" i="18" s="1"/>
  <c r="Q68" i="18" s="1"/>
  <c r="R68" i="18" s="1"/>
  <c r="S68" i="18" s="1"/>
  <c r="M57" i="18"/>
  <c r="N57" i="18" s="1"/>
  <c r="O57" i="18" s="1"/>
  <c r="P57" i="18" s="1"/>
  <c r="Q57" i="18" s="1"/>
  <c r="R57" i="18" s="1"/>
  <c r="S57" i="18" s="1"/>
  <c r="M59" i="18"/>
  <c r="N59" i="18" s="1"/>
  <c r="O59" i="18" s="1"/>
  <c r="P59" i="18" s="1"/>
  <c r="Q59" i="18" s="1"/>
  <c r="R59" i="18" s="1"/>
  <c r="S59" i="18" s="1"/>
  <c r="M88" i="18"/>
  <c r="N88" i="18" s="1"/>
  <c r="O88" i="18" s="1"/>
  <c r="P88" i="18" s="1"/>
  <c r="Q88" i="18" s="1"/>
  <c r="R88" i="18" s="1"/>
  <c r="S88" i="18" s="1"/>
  <c r="M92" i="18"/>
  <c r="N92" i="18" s="1"/>
  <c r="O92" i="18" s="1"/>
  <c r="P92" i="18" s="1"/>
  <c r="Q92" i="18" s="1"/>
  <c r="R92" i="18" s="1"/>
  <c r="S92" i="18" s="1"/>
  <c r="N61" i="18"/>
  <c r="O61" i="18" s="1"/>
  <c r="P61" i="18" s="1"/>
  <c r="O73" i="18"/>
  <c r="P73" i="18" s="1"/>
  <c r="Q73" i="18" s="1"/>
  <c r="R73" i="18" s="1"/>
  <c r="S73" i="18" s="1"/>
  <c r="P60" i="18"/>
  <c r="Q60" i="18" s="1"/>
  <c r="R60" i="18" s="1"/>
  <c r="S60" i="18" s="1"/>
  <c r="P51" i="18"/>
  <c r="Q51" i="18" s="1"/>
  <c r="R51" i="18" s="1"/>
  <c r="S51" i="18" s="1"/>
  <c r="Q61" i="18"/>
  <c r="R66" i="18"/>
  <c r="S66" i="18" s="1"/>
  <c r="G66" i="18" s="1"/>
  <c r="R61" i="18"/>
  <c r="S61" i="18" s="1"/>
  <c r="E17" i="19"/>
  <c r="E18" i="19"/>
  <c r="E32" i="19"/>
  <c r="E32" i="18" s="1"/>
  <c r="E33" i="19"/>
  <c r="E34" i="19"/>
  <c r="E34" i="18" s="1"/>
  <c r="E40" i="19"/>
  <c r="E43" i="19"/>
  <c r="E44" i="19"/>
  <c r="E45" i="19"/>
  <c r="AA29" i="13"/>
  <c r="F14" i="19"/>
  <c r="F24" i="19" s="1"/>
  <c r="F26" i="19"/>
  <c r="F46" i="19"/>
  <c r="F47" i="19" s="1"/>
  <c r="F86" i="19"/>
  <c r="G26" i="19"/>
  <c r="G46" i="19"/>
  <c r="G47" i="19" s="1"/>
  <c r="G14" i="19"/>
  <c r="G24" i="19" s="1"/>
  <c r="G25" i="19" s="1"/>
  <c r="G86" i="19"/>
  <c r="G87" i="19" s="1"/>
  <c r="H26" i="19"/>
  <c r="H46" i="19"/>
  <c r="H47" i="19" s="1"/>
  <c r="H14" i="19"/>
  <c r="H24" i="19" s="1"/>
  <c r="H25" i="19" s="1"/>
  <c r="H86" i="19"/>
  <c r="I26" i="19"/>
  <c r="I46" i="19"/>
  <c r="I47" i="19" s="1"/>
  <c r="I14" i="19"/>
  <c r="I24" i="19" s="1"/>
  <c r="I25" i="19" s="1"/>
  <c r="I86" i="19"/>
  <c r="J26" i="19"/>
  <c r="J46" i="19"/>
  <c r="J14" i="19"/>
  <c r="J24" i="19" s="1"/>
  <c r="J25" i="19" s="1"/>
  <c r="J86" i="19"/>
  <c r="K26" i="19"/>
  <c r="K46" i="19"/>
  <c r="K14" i="19"/>
  <c r="K24" i="19"/>
  <c r="K86" i="19"/>
  <c r="K87" i="19" s="1"/>
  <c r="L26" i="19"/>
  <c r="L46" i="19"/>
  <c r="L14" i="19"/>
  <c r="L24" i="19" s="1"/>
  <c r="L25" i="19" s="1"/>
  <c r="L86" i="19"/>
  <c r="M26" i="19"/>
  <c r="M46" i="19"/>
  <c r="M47" i="19" s="1"/>
  <c r="M14" i="19"/>
  <c r="M24" i="19" s="1"/>
  <c r="M86" i="19"/>
  <c r="N26" i="19"/>
  <c r="N27" i="19" s="1"/>
  <c r="U28" i="13" s="1"/>
  <c r="N46" i="19"/>
  <c r="N47" i="19" s="1"/>
  <c r="N14" i="19"/>
  <c r="N24" i="19"/>
  <c r="N86" i="19"/>
  <c r="N87" i="19" s="1"/>
  <c r="O26" i="19"/>
  <c r="O46" i="19"/>
  <c r="O14" i="19"/>
  <c r="O24" i="19" s="1"/>
  <c r="O86" i="19"/>
  <c r="O87" i="19" s="1"/>
  <c r="P26" i="19"/>
  <c r="P46" i="19"/>
  <c r="P14" i="19"/>
  <c r="P24" i="19" s="1"/>
  <c r="P25" i="19" s="1"/>
  <c r="P86" i="19"/>
  <c r="Q26" i="19"/>
  <c r="Q46" i="19"/>
  <c r="Q47" i="19" s="1"/>
  <c r="Q14" i="19"/>
  <c r="Q24" i="19"/>
  <c r="Q25" i="19" s="1"/>
  <c r="Q86" i="19"/>
  <c r="Q87" i="19" s="1"/>
  <c r="E12" i="19"/>
  <c r="E13" i="19"/>
  <c r="E13" i="18" s="1"/>
  <c r="E88" i="19"/>
  <c r="E90" i="19"/>
  <c r="E91" i="19"/>
  <c r="E92" i="19"/>
  <c r="E48" i="19"/>
  <c r="E51" i="19"/>
  <c r="E53" i="19"/>
  <c r="E55" i="19"/>
  <c r="E57" i="19"/>
  <c r="E57" i="18" s="1"/>
  <c r="E59" i="19"/>
  <c r="E61" i="19"/>
  <c r="E63" i="19"/>
  <c r="E64" i="19"/>
  <c r="E64" i="18" s="1"/>
  <c r="E72" i="19"/>
  <c r="E76" i="19"/>
  <c r="E77" i="19"/>
  <c r="E78" i="19"/>
  <c r="E78" i="18" s="1"/>
  <c r="E79" i="19"/>
  <c r="E79" i="18" s="1"/>
  <c r="E82" i="19"/>
  <c r="E84" i="19"/>
  <c r="E85" i="19"/>
  <c r="E85" i="18" s="1"/>
  <c r="AJ83" i="20"/>
  <c r="AJ82" i="20"/>
  <c r="AJ88" i="20"/>
  <c r="AQ82" i="20"/>
  <c r="AP79" i="20"/>
  <c r="AJ60" i="20"/>
  <c r="AJ61" i="20"/>
  <c r="AJ49" i="20"/>
  <c r="AJ55" i="20"/>
  <c r="AJ39" i="20"/>
  <c r="AJ43" i="20"/>
  <c r="C30" i="20"/>
  <c r="H28" i="20"/>
  <c r="C28" i="20"/>
  <c r="AI79" i="20" s="1"/>
  <c r="AN27" i="20"/>
  <c r="C27" i="20"/>
  <c r="O8" i="20" s="1"/>
  <c r="H26" i="20"/>
  <c r="C26" i="20"/>
  <c r="AI57" i="20" s="1"/>
  <c r="C25" i="20"/>
  <c r="G8" i="20" s="1"/>
  <c r="H24" i="20"/>
  <c r="C24" i="20"/>
  <c r="AI35" i="20" s="1"/>
  <c r="AO23" i="20"/>
  <c r="L23" i="20" s="1"/>
  <c r="L31" i="20" s="1"/>
  <c r="K23" i="20"/>
  <c r="K31" i="20" s="1"/>
  <c r="K22" i="20"/>
  <c r="J22" i="20"/>
  <c r="W8" i="20"/>
  <c r="W3" i="20"/>
  <c r="T3" i="20"/>
  <c r="E12" i="18"/>
  <c r="C95" i="18"/>
  <c r="C94" i="18"/>
  <c r="C93" i="18"/>
  <c r="C92" i="18"/>
  <c r="C91" i="18"/>
  <c r="C90" i="18"/>
  <c r="C89" i="18"/>
  <c r="C88" i="18"/>
  <c r="C85" i="18"/>
  <c r="C84" i="18"/>
  <c r="C83" i="18"/>
  <c r="C82" i="18"/>
  <c r="C81" i="18"/>
  <c r="C80" i="18"/>
  <c r="C79" i="18"/>
  <c r="C78" i="18"/>
  <c r="C77" i="18"/>
  <c r="C76" i="18"/>
  <c r="C75" i="18"/>
  <c r="C74" i="18"/>
  <c r="C73" i="18"/>
  <c r="C72" i="18"/>
  <c r="C71" i="18"/>
  <c r="C70" i="18"/>
  <c r="C69" i="18"/>
  <c r="C68" i="18"/>
  <c r="C67" i="18"/>
  <c r="C66" i="18"/>
  <c r="C65" i="18"/>
  <c r="C64" i="18"/>
  <c r="C63" i="18"/>
  <c r="C62" i="18"/>
  <c r="C61" i="18"/>
  <c r="C60" i="18"/>
  <c r="C59" i="18"/>
  <c r="C58" i="18"/>
  <c r="C57" i="18"/>
  <c r="C56" i="18"/>
  <c r="C55" i="18"/>
  <c r="C54" i="18"/>
  <c r="C53" i="18"/>
  <c r="C52" i="18"/>
  <c r="C51" i="18"/>
  <c r="C50" i="18"/>
  <c r="C49" i="18"/>
  <c r="C48" i="18"/>
  <c r="C45" i="18"/>
  <c r="C44" i="18"/>
  <c r="C43" i="18"/>
  <c r="C42" i="18"/>
  <c r="C41" i="18"/>
  <c r="C40" i="18"/>
  <c r="C39" i="18"/>
  <c r="C38" i="18"/>
  <c r="C37" i="18"/>
  <c r="C36" i="18"/>
  <c r="C35" i="18"/>
  <c r="C34" i="18"/>
  <c r="C33" i="18"/>
  <c r="C32" i="18"/>
  <c r="C31" i="18"/>
  <c r="C30" i="18"/>
  <c r="C29" i="18"/>
  <c r="C28" i="18"/>
  <c r="C23" i="18"/>
  <c r="C22" i="18"/>
  <c r="C21" i="18"/>
  <c r="C20" i="18"/>
  <c r="C19" i="18"/>
  <c r="C18" i="18"/>
  <c r="C17" i="18"/>
  <c r="K82" i="18"/>
  <c r="L82" i="18" s="1"/>
  <c r="M82" i="18"/>
  <c r="N82" i="18"/>
  <c r="O82" i="18" s="1"/>
  <c r="P82" i="18" s="1"/>
  <c r="Q82" i="18" s="1"/>
  <c r="R82" i="18" s="1"/>
  <c r="S82" i="18"/>
  <c r="G82" i="18" s="1"/>
  <c r="I82" i="18"/>
  <c r="J82" i="18" s="1"/>
  <c r="I79" i="18"/>
  <c r="J79" i="18" s="1"/>
  <c r="I95" i="18"/>
  <c r="J95" i="18"/>
  <c r="K95" i="18" s="1"/>
  <c r="L95" i="18"/>
  <c r="G95" i="18" s="1"/>
  <c r="M95" i="18"/>
  <c r="N95" i="18" s="1"/>
  <c r="O95" i="18" s="1"/>
  <c r="P95" i="18" s="1"/>
  <c r="Q95" i="18" s="1"/>
  <c r="R95" i="18" s="1"/>
  <c r="S95" i="18" s="1"/>
  <c r="I94" i="18"/>
  <c r="J94" i="18"/>
  <c r="K94" i="18"/>
  <c r="L94" i="18" s="1"/>
  <c r="M94" i="18" s="1"/>
  <c r="N94" i="18" s="1"/>
  <c r="O94" i="18" s="1"/>
  <c r="P94" i="18" s="1"/>
  <c r="Q94" i="18" s="1"/>
  <c r="R94" i="18" s="1"/>
  <c r="S94" i="18" s="1"/>
  <c r="I93" i="18"/>
  <c r="G91" i="18"/>
  <c r="E21" i="19"/>
  <c r="E91" i="18"/>
  <c r="E92" i="18"/>
  <c r="E93" i="18"/>
  <c r="E94" i="18"/>
  <c r="E95" i="18"/>
  <c r="E88" i="18"/>
  <c r="E72" i="18"/>
  <c r="E76" i="18"/>
  <c r="E77" i="18"/>
  <c r="E82" i="18"/>
  <c r="E84" i="18"/>
  <c r="E51" i="18"/>
  <c r="E53" i="18"/>
  <c r="E55" i="18"/>
  <c r="E59" i="18"/>
  <c r="E61" i="18"/>
  <c r="E63" i="18"/>
  <c r="E48" i="18"/>
  <c r="E33" i="18"/>
  <c r="E40" i="18"/>
  <c r="AJ41" i="20"/>
  <c r="AJ42" i="20"/>
  <c r="AJ44" i="20"/>
  <c r="AJ66" i="20"/>
  <c r="AJ73" i="20"/>
  <c r="AJ85" i="20"/>
  <c r="AJ87" i="20"/>
  <c r="AJ52" i="20"/>
  <c r="AJ53" i="20"/>
  <c r="AJ86" i="20"/>
  <c r="AQ83" i="20"/>
  <c r="AQ86" i="20" s="1"/>
  <c r="G59" i="18"/>
  <c r="G53" i="18"/>
  <c r="I27" i="13"/>
  <c r="I27" i="20" s="1"/>
  <c r="G3" i="19"/>
  <c r="H3" i="19"/>
  <c r="I3" i="19" s="1"/>
  <c r="J3" i="19" s="1"/>
  <c r="K3" i="19" s="1"/>
  <c r="L3" i="19"/>
  <c r="M3" i="19" s="1"/>
  <c r="N3" i="19" s="1"/>
  <c r="O3" i="19" s="1"/>
  <c r="P3" i="19" s="1"/>
  <c r="Q3" i="19" s="1"/>
  <c r="D13" i="19"/>
  <c r="D12" i="19"/>
  <c r="F16" i="19"/>
  <c r="K26" i="13" s="1"/>
  <c r="G16" i="19"/>
  <c r="L26" i="13" s="1"/>
  <c r="H16" i="19"/>
  <c r="M26" i="13" s="1"/>
  <c r="I16" i="19"/>
  <c r="O26" i="13" s="1"/>
  <c r="J16" i="19"/>
  <c r="P26" i="13" s="1"/>
  <c r="K16" i="19"/>
  <c r="Q26" i="13" s="1"/>
  <c r="Q16" i="19"/>
  <c r="Y26" i="13" s="1"/>
  <c r="P16" i="19"/>
  <c r="X26" i="13" s="1"/>
  <c r="O16" i="19"/>
  <c r="W26" i="13" s="1"/>
  <c r="N16" i="19"/>
  <c r="U26" i="13" s="1"/>
  <c r="L16" i="19"/>
  <c r="S26" i="13" s="1"/>
  <c r="M16" i="19"/>
  <c r="T26" i="13" s="1"/>
  <c r="D85" i="19"/>
  <c r="D84" i="19"/>
  <c r="D83" i="19"/>
  <c r="D82" i="19"/>
  <c r="D81" i="19"/>
  <c r="D80" i="19"/>
  <c r="D79" i="19"/>
  <c r="D78" i="19"/>
  <c r="D77" i="19"/>
  <c r="D76" i="19"/>
  <c r="D75" i="19"/>
  <c r="D74" i="19"/>
  <c r="D73" i="19"/>
  <c r="D72" i="19"/>
  <c r="D71" i="19"/>
  <c r="D70" i="19"/>
  <c r="D69" i="19"/>
  <c r="D68" i="19"/>
  <c r="D67" i="19"/>
  <c r="D66" i="19"/>
  <c r="D65" i="19"/>
  <c r="D64" i="19"/>
  <c r="D63" i="19"/>
  <c r="D62" i="19"/>
  <c r="D61" i="19"/>
  <c r="D60" i="19"/>
  <c r="D59" i="19"/>
  <c r="D58" i="19"/>
  <c r="D57" i="19"/>
  <c r="D56" i="19"/>
  <c r="D55" i="19"/>
  <c r="D54" i="19"/>
  <c r="D53" i="19"/>
  <c r="D52" i="19"/>
  <c r="D51" i="19"/>
  <c r="D50" i="19"/>
  <c r="D49" i="19"/>
  <c r="D48" i="19"/>
  <c r="D92" i="19"/>
  <c r="D91" i="19"/>
  <c r="D90" i="19"/>
  <c r="D89" i="19"/>
  <c r="D88" i="19"/>
  <c r="Q27" i="19"/>
  <c r="Y28" i="13" s="1"/>
  <c r="P27" i="19"/>
  <c r="X28" i="13" s="1"/>
  <c r="M27" i="19"/>
  <c r="T28" i="13" s="1"/>
  <c r="Q15" i="19"/>
  <c r="P15" i="19"/>
  <c r="N15" i="19"/>
  <c r="M15" i="19"/>
  <c r="J10" i="19"/>
  <c r="D45" i="19"/>
  <c r="D44" i="19"/>
  <c r="D43" i="19"/>
  <c r="D40" i="19"/>
  <c r="D39" i="19"/>
  <c r="D38" i="19"/>
  <c r="D37" i="19"/>
  <c r="D36" i="19"/>
  <c r="D35" i="19"/>
  <c r="D34" i="19"/>
  <c r="D33" i="19"/>
  <c r="D32" i="19"/>
  <c r="D30" i="19"/>
  <c r="D29" i="19"/>
  <c r="D28" i="19"/>
  <c r="AQ84" i="13"/>
  <c r="AQ83" i="13"/>
  <c r="AQ87" i="13" s="1"/>
  <c r="AP80" i="13"/>
  <c r="W8" i="13"/>
  <c r="C30" i="13"/>
  <c r="AO23" i="13"/>
  <c r="K23" i="13"/>
  <c r="K31" i="13"/>
  <c r="AJ40" i="13"/>
  <c r="AJ44" i="13" s="1"/>
  <c r="H25" i="13"/>
  <c r="H26" i="13"/>
  <c r="H27" i="13"/>
  <c r="H28" i="13"/>
  <c r="K22" i="13"/>
  <c r="J90" i="18"/>
  <c r="K90" i="18" s="1"/>
  <c r="L90" i="18" s="1"/>
  <c r="M90" i="18" s="1"/>
  <c r="N90" i="18" s="1"/>
  <c r="O90" i="18" s="1"/>
  <c r="P90" i="18" s="1"/>
  <c r="Q90" i="18" s="1"/>
  <c r="R90" i="18" s="1"/>
  <c r="S90" i="18" s="1"/>
  <c r="I90" i="18"/>
  <c r="J40" i="18"/>
  <c r="K40" i="18" s="1"/>
  <c r="L40" i="18" s="1"/>
  <c r="M40" i="18" s="1"/>
  <c r="N40" i="18" s="1"/>
  <c r="O40" i="18" s="1"/>
  <c r="P40" i="18" s="1"/>
  <c r="Q40" i="18" s="1"/>
  <c r="R40" i="18" s="1"/>
  <c r="S40" i="18" s="1"/>
  <c r="F87" i="19"/>
  <c r="AQ86" i="13"/>
  <c r="H10" i="19"/>
  <c r="F10" i="19"/>
  <c r="I10" i="19"/>
  <c r="H87" i="19"/>
  <c r="C28" i="13"/>
  <c r="C27" i="13"/>
  <c r="O8" i="13" s="1"/>
  <c r="C26" i="13"/>
  <c r="AI58" i="13" s="1"/>
  <c r="C25" i="13"/>
  <c r="AI47" i="13" s="1"/>
  <c r="C24" i="13"/>
  <c r="AI36" i="13" s="1"/>
  <c r="I87" i="19"/>
  <c r="J87" i="19"/>
  <c r="J47" i="19"/>
  <c r="K47" i="19"/>
  <c r="M87" i="19"/>
  <c r="P87" i="19"/>
  <c r="O47" i="19"/>
  <c r="P47" i="19"/>
  <c r="AI80" i="13"/>
  <c r="AI69" i="13"/>
  <c r="AJ39" i="13"/>
  <c r="AJ45" i="13"/>
  <c r="AJ50" i="13"/>
  <c r="AJ51" i="13"/>
  <c r="AJ61" i="13"/>
  <c r="AJ62" i="13"/>
  <c r="AJ72" i="13"/>
  <c r="AJ73" i="13"/>
  <c r="AJ78" i="13" s="1"/>
  <c r="AJ83" i="13"/>
  <c r="AJ84" i="13"/>
  <c r="AJ43" i="13"/>
  <c r="AJ86" i="13"/>
  <c r="AJ42" i="13"/>
  <c r="AJ77" i="13"/>
  <c r="J22" i="13"/>
  <c r="H24" i="13"/>
  <c r="W3" i="13"/>
  <c r="T3" i="13"/>
  <c r="S8" i="13"/>
  <c r="C8" i="13"/>
  <c r="L87" i="19"/>
  <c r="L47" i="19"/>
  <c r="L10" i="19"/>
  <c r="M10" i="19"/>
  <c r="N10" i="19"/>
  <c r="P10" i="19"/>
  <c r="D11" i="19"/>
  <c r="Q10" i="19"/>
  <c r="N25" i="19"/>
  <c r="D31" i="19"/>
  <c r="D41" i="19"/>
  <c r="H27" i="19"/>
  <c r="M28" i="13"/>
  <c r="I27" i="19"/>
  <c r="O28" i="13" s="1"/>
  <c r="J27" i="19"/>
  <c r="P28" i="13" s="1"/>
  <c r="D42" i="19"/>
  <c r="L27" i="19"/>
  <c r="S28" i="13" s="1"/>
  <c r="K25" i="19"/>
  <c r="I15" i="19"/>
  <c r="J15" i="19"/>
  <c r="L25" i="13" l="1"/>
  <c r="E9" i="19"/>
  <c r="G10" i="19"/>
  <c r="D9" i="19"/>
  <c r="G90" i="18"/>
  <c r="G92" i="18"/>
  <c r="G73" i="18"/>
  <c r="G77" i="18"/>
  <c r="L77" i="18"/>
  <c r="M77" i="18" s="1"/>
  <c r="N77" i="18" s="1"/>
  <c r="O77" i="18" s="1"/>
  <c r="P77" i="18" s="1"/>
  <c r="Q77" i="18" s="1"/>
  <c r="R77" i="18" s="1"/>
  <c r="S77" i="18" s="1"/>
  <c r="O84" i="18"/>
  <c r="P84" i="18" s="1"/>
  <c r="Q84" i="18" s="1"/>
  <c r="R84" i="18" s="1"/>
  <c r="S84" i="18" s="1"/>
  <c r="G84" i="18"/>
  <c r="G85" i="18"/>
  <c r="AJ89" i="13"/>
  <c r="AJ88" i="13"/>
  <c r="W25" i="13"/>
  <c r="O27" i="19"/>
  <c r="W28" i="13" s="1"/>
  <c r="O10" i="19"/>
  <c r="Q25" i="13"/>
  <c r="K27" i="19"/>
  <c r="Q28" i="13" s="1"/>
  <c r="K15" i="19"/>
  <c r="K10" i="19"/>
  <c r="AL18" i="20"/>
  <c r="H30" i="20" s="1"/>
  <c r="H30" i="13"/>
  <c r="G15" i="19"/>
  <c r="AP23" i="13"/>
  <c r="L23" i="13"/>
  <c r="L31" i="13" s="1"/>
  <c r="K63" i="18"/>
  <c r="L63" i="18" s="1"/>
  <c r="M63" i="18" s="1"/>
  <c r="N63" i="18" s="1"/>
  <c r="O63" i="18" s="1"/>
  <c r="P63" i="18" s="1"/>
  <c r="Q63" i="18" s="1"/>
  <c r="R63" i="18" s="1"/>
  <c r="S63" i="18" s="1"/>
  <c r="G63" i="18"/>
  <c r="K74" i="18"/>
  <c r="L74" i="18" s="1"/>
  <c r="M74" i="18" s="1"/>
  <c r="N74" i="18" s="1"/>
  <c r="O74" i="18" s="1"/>
  <c r="P74" i="18" s="1"/>
  <c r="Q74" i="18" s="1"/>
  <c r="R74" i="18" s="1"/>
  <c r="S74" i="18" s="1"/>
  <c r="G74" i="18"/>
  <c r="G27" i="19"/>
  <c r="L28" i="13" s="1"/>
  <c r="AJ87" i="13"/>
  <c r="AJ54" i="13"/>
  <c r="AJ56" i="13"/>
  <c r="AJ53" i="13"/>
  <c r="AJ55" i="13"/>
  <c r="AQ88" i="13"/>
  <c r="AJ64" i="13"/>
  <c r="AJ65" i="13"/>
  <c r="AJ67" i="13"/>
  <c r="AJ66" i="13"/>
  <c r="AQ89" i="13"/>
  <c r="J93" i="18"/>
  <c r="K93" i="18" s="1"/>
  <c r="L93" i="18" s="1"/>
  <c r="M93" i="18" s="1"/>
  <c r="N93" i="18" s="1"/>
  <c r="O93" i="18" s="1"/>
  <c r="P93" i="18" s="1"/>
  <c r="Q93" i="18" s="1"/>
  <c r="R93" i="18" s="1"/>
  <c r="S93" i="18" s="1"/>
  <c r="I86" i="18"/>
  <c r="I75" i="18"/>
  <c r="J75" i="18" s="1"/>
  <c r="K75" i="18" s="1"/>
  <c r="L75" i="18" s="1"/>
  <c r="M75" i="18" s="1"/>
  <c r="N75" i="18" s="1"/>
  <c r="O75" i="18" s="1"/>
  <c r="P75" i="18" s="1"/>
  <c r="Q75" i="18" s="1"/>
  <c r="R75" i="18" s="1"/>
  <c r="S75" i="18" s="1"/>
  <c r="G75" i="18"/>
  <c r="G33" i="18"/>
  <c r="AJ76" i="13"/>
  <c r="G61" i="18"/>
  <c r="D21" i="19"/>
  <c r="E21" i="18" s="1"/>
  <c r="G94" i="18"/>
  <c r="AJ63" i="20"/>
  <c r="AJ65" i="20"/>
  <c r="G34" i="18"/>
  <c r="AQ85" i="20"/>
  <c r="AJ75" i="20"/>
  <c r="AJ75" i="13"/>
  <c r="G51" i="18"/>
  <c r="G72" i="18"/>
  <c r="E86" i="19"/>
  <c r="D18" i="19"/>
  <c r="E18" i="18" s="1"/>
  <c r="K55" i="18"/>
  <c r="L55" i="18" s="1"/>
  <c r="M55" i="18" s="1"/>
  <c r="N55" i="18" s="1"/>
  <c r="O55" i="18" s="1"/>
  <c r="P55" i="18" s="1"/>
  <c r="Q55" i="18" s="1"/>
  <c r="R55" i="18" s="1"/>
  <c r="S55" i="18" s="1"/>
  <c r="L89" i="18"/>
  <c r="K83" i="18"/>
  <c r="L83" i="18" s="1"/>
  <c r="M83" i="18" s="1"/>
  <c r="N83" i="18" s="1"/>
  <c r="O83" i="18" s="1"/>
  <c r="P83" i="18" s="1"/>
  <c r="Q83" i="18" s="1"/>
  <c r="R83" i="18" s="1"/>
  <c r="S83" i="18" s="1"/>
  <c r="K81" i="18"/>
  <c r="L81" i="18" s="1"/>
  <c r="M81" i="18" s="1"/>
  <c r="N81" i="18" s="1"/>
  <c r="O81" i="18" s="1"/>
  <c r="P81" i="18" s="1"/>
  <c r="Q81" i="18" s="1"/>
  <c r="R81" i="18" s="1"/>
  <c r="S81" i="18" s="1"/>
  <c r="K79" i="18"/>
  <c r="L79" i="18" s="1"/>
  <c r="M79" i="18" s="1"/>
  <c r="N79" i="18" s="1"/>
  <c r="O79" i="18" s="1"/>
  <c r="P79" i="18" s="1"/>
  <c r="Q79" i="18" s="1"/>
  <c r="R79" i="18" s="1"/>
  <c r="S79" i="18" s="1"/>
  <c r="G79" i="18"/>
  <c r="O71" i="18"/>
  <c r="P71" i="18" s="1"/>
  <c r="Q71" i="18" s="1"/>
  <c r="R71" i="18" s="1"/>
  <c r="S71" i="18" s="1"/>
  <c r="N70" i="18"/>
  <c r="O70" i="18" s="1"/>
  <c r="P70" i="18" s="1"/>
  <c r="Q70" i="18" s="1"/>
  <c r="R70" i="18" s="1"/>
  <c r="S70" i="18" s="1"/>
  <c r="M69" i="18"/>
  <c r="N69" i="18" s="1"/>
  <c r="O69" i="18" s="1"/>
  <c r="P69" i="18" s="1"/>
  <c r="Q69" i="18" s="1"/>
  <c r="R69" i="18" s="1"/>
  <c r="S69" i="18" s="1"/>
  <c r="G69" i="18"/>
  <c r="G68" i="18"/>
  <c r="Q67" i="18"/>
  <c r="R67" i="18" s="1"/>
  <c r="S67" i="18" s="1"/>
  <c r="S65" i="18"/>
  <c r="G65" i="18" s="1"/>
  <c r="Q64" i="18"/>
  <c r="R64" i="18" s="1"/>
  <c r="S64" i="18" s="1"/>
  <c r="G64" i="18"/>
  <c r="G62" i="18"/>
  <c r="G60" i="18"/>
  <c r="R58" i="18"/>
  <c r="S58" i="18" s="1"/>
  <c r="G56" i="18"/>
  <c r="M54" i="18"/>
  <c r="N54" i="18" s="1"/>
  <c r="O54" i="18" s="1"/>
  <c r="P54" i="18" s="1"/>
  <c r="Q54" i="18" s="1"/>
  <c r="R54" i="18" s="1"/>
  <c r="S54" i="18" s="1"/>
  <c r="N52" i="18"/>
  <c r="O52" i="18" s="1"/>
  <c r="P52" i="18" s="1"/>
  <c r="Q52" i="18" s="1"/>
  <c r="R52" i="18" s="1"/>
  <c r="S52" i="18" s="1"/>
  <c r="G52" i="18"/>
  <c r="G50" i="18"/>
  <c r="M50" i="18"/>
  <c r="N50" i="18" s="1"/>
  <c r="O50" i="18" s="1"/>
  <c r="P50" i="18" s="1"/>
  <c r="Q50" i="18" s="1"/>
  <c r="R50" i="18" s="1"/>
  <c r="S50" i="18" s="1"/>
  <c r="K49" i="18"/>
  <c r="L49" i="18" s="1"/>
  <c r="M49" i="18" s="1"/>
  <c r="N49" i="18" s="1"/>
  <c r="O49" i="18" s="1"/>
  <c r="P49" i="18" s="1"/>
  <c r="Q49" i="18" s="1"/>
  <c r="R49" i="18" s="1"/>
  <c r="S49" i="18" s="1"/>
  <c r="G48" i="18"/>
  <c r="G32" i="18"/>
  <c r="K44" i="18"/>
  <c r="L44" i="18" s="1"/>
  <c r="M44" i="18" s="1"/>
  <c r="N44" i="18" s="1"/>
  <c r="O44" i="18" s="1"/>
  <c r="P44" i="18" s="1"/>
  <c r="Q44" i="18" s="1"/>
  <c r="R44" i="18" s="1"/>
  <c r="S44" i="18" s="1"/>
  <c r="G44" i="18"/>
  <c r="G43" i="18"/>
  <c r="G40" i="18"/>
  <c r="I11" i="18"/>
  <c r="I9" i="18" s="1"/>
  <c r="M11" i="18"/>
  <c r="Q11" i="18"/>
  <c r="J11" i="18"/>
  <c r="G11" i="18" s="1"/>
  <c r="G9" i="18" s="1"/>
  <c r="AA25" i="20" s="1"/>
  <c r="N11" i="18"/>
  <c r="R11" i="18"/>
  <c r="K11" i="18"/>
  <c r="K9" i="18" s="1"/>
  <c r="O11" i="18"/>
  <c r="S11" i="18"/>
  <c r="H11" i="18"/>
  <c r="L11" i="18"/>
  <c r="L9" i="18" s="1"/>
  <c r="L10" i="18" s="1"/>
  <c r="P11" i="18"/>
  <c r="D23" i="19"/>
  <c r="E23" i="18" s="1"/>
  <c r="D20" i="19"/>
  <c r="E20" i="18" s="1"/>
  <c r="D22" i="19"/>
  <c r="E22" i="18" s="1"/>
  <c r="E16" i="19"/>
  <c r="I26" i="13" s="1"/>
  <c r="M25" i="19"/>
  <c r="M5" i="19"/>
  <c r="M7" i="19" s="1"/>
  <c r="T30" i="13" s="1"/>
  <c r="D24" i="19"/>
  <c r="D25" i="19" s="1"/>
  <c r="F25" i="19"/>
  <c r="O25" i="19"/>
  <c r="O5" i="19"/>
  <c r="O6" i="19" s="1"/>
  <c r="W24" i="13" s="1"/>
  <c r="D14" i="19"/>
  <c r="H15" i="19"/>
  <c r="F5" i="19"/>
  <c r="F6" i="19" s="1"/>
  <c r="K24" i="13" s="1"/>
  <c r="D17" i="19"/>
  <c r="E17" i="18" s="1"/>
  <c r="L15" i="19"/>
  <c r="F15" i="19"/>
  <c r="O15" i="19"/>
  <c r="E14" i="19"/>
  <c r="P5" i="19"/>
  <c r="P7" i="19" s="1"/>
  <c r="X30" i="13" s="1"/>
  <c r="J5" i="19"/>
  <c r="F27" i="19"/>
  <c r="K28" i="13" s="1"/>
  <c r="D26" i="19"/>
  <c r="E26" i="19"/>
  <c r="E27" i="19" s="1"/>
  <c r="N5" i="19"/>
  <c r="K5" i="19"/>
  <c r="K7" i="19" s="1"/>
  <c r="Q30" i="13" s="1"/>
  <c r="G5" i="19"/>
  <c r="G7" i="19" s="1"/>
  <c r="L30" i="13" s="1"/>
  <c r="L5" i="19"/>
  <c r="L7" i="19" s="1"/>
  <c r="S30" i="13" s="1"/>
  <c r="E87" i="19"/>
  <c r="E87" i="18" s="1"/>
  <c r="E86" i="18"/>
  <c r="E90" i="18"/>
  <c r="D86" i="19"/>
  <c r="D87" i="19" s="1"/>
  <c r="E46" i="19"/>
  <c r="E46" i="18" s="1"/>
  <c r="P6" i="19"/>
  <c r="X24" i="13" s="1"/>
  <c r="J7" i="19"/>
  <c r="P30" i="13" s="1"/>
  <c r="J6" i="19"/>
  <c r="P24" i="13" s="1"/>
  <c r="H46" i="18"/>
  <c r="I76" i="18"/>
  <c r="L6" i="19"/>
  <c r="S24" i="13" s="1"/>
  <c r="I80" i="18"/>
  <c r="J80" i="18" s="1"/>
  <c r="K80" i="18" s="1"/>
  <c r="L80" i="18" s="1"/>
  <c r="M80" i="18" s="1"/>
  <c r="N80" i="18" s="1"/>
  <c r="O80" i="18" s="1"/>
  <c r="P80" i="18" s="1"/>
  <c r="Q80" i="18" s="1"/>
  <c r="R80" i="18" s="1"/>
  <c r="S80" i="18" s="1"/>
  <c r="I78" i="18"/>
  <c r="J78" i="18" s="1"/>
  <c r="K78" i="18" s="1"/>
  <c r="L78" i="18" s="1"/>
  <c r="M78" i="18" s="1"/>
  <c r="N78" i="18" s="1"/>
  <c r="O78" i="18" s="1"/>
  <c r="P78" i="18" s="1"/>
  <c r="Q78" i="18" s="1"/>
  <c r="R78" i="18" s="1"/>
  <c r="S78" i="18" s="1"/>
  <c r="N7" i="19"/>
  <c r="U30" i="13" s="1"/>
  <c r="N6" i="19"/>
  <c r="U24" i="13" s="1"/>
  <c r="G6" i="19"/>
  <c r="L24" i="13" s="1"/>
  <c r="H5" i="19"/>
  <c r="D46" i="19"/>
  <c r="D47" i="19" s="1"/>
  <c r="M6" i="19"/>
  <c r="T24" i="13" s="1"/>
  <c r="Q5" i="19"/>
  <c r="I5" i="19"/>
  <c r="P25" i="20"/>
  <c r="K8" i="13"/>
  <c r="G8" i="13"/>
  <c r="S8" i="20"/>
  <c r="AI68" i="20"/>
  <c r="K8" i="20"/>
  <c r="AI46" i="20"/>
  <c r="C8" i="20"/>
  <c r="AP23" i="20"/>
  <c r="M23" i="20" s="1"/>
  <c r="M31" i="20" s="1"/>
  <c r="AQ23" i="20"/>
  <c r="AQ88" i="20"/>
  <c r="AQ87" i="20"/>
  <c r="AJ76" i="20"/>
  <c r="AJ64" i="20"/>
  <c r="AK73" i="20"/>
  <c r="AM73" i="20" s="1"/>
  <c r="AJ74" i="20"/>
  <c r="J39" i="18"/>
  <c r="K39" i="18" s="1"/>
  <c r="L39" i="18" s="1"/>
  <c r="M39" i="18" s="1"/>
  <c r="N39" i="18" s="1"/>
  <c r="O39" i="18" s="1"/>
  <c r="P39" i="18" s="1"/>
  <c r="Q39" i="18" s="1"/>
  <c r="R39" i="18" s="1"/>
  <c r="S39" i="18" s="1"/>
  <c r="I28" i="18"/>
  <c r="I37" i="18"/>
  <c r="J37" i="18" s="1"/>
  <c r="K37" i="18" s="1"/>
  <c r="L37" i="18" s="1"/>
  <c r="M37" i="18" s="1"/>
  <c r="N37" i="18" s="1"/>
  <c r="O37" i="18" s="1"/>
  <c r="P37" i="18" s="1"/>
  <c r="Q37" i="18" s="1"/>
  <c r="R37" i="18" s="1"/>
  <c r="S37" i="18" s="1"/>
  <c r="G42" i="18"/>
  <c r="I42" i="18"/>
  <c r="J42" i="18" s="1"/>
  <c r="K42" i="18" s="1"/>
  <c r="L42" i="18" s="1"/>
  <c r="M42" i="18" s="1"/>
  <c r="N42" i="18" s="1"/>
  <c r="O42" i="18" s="1"/>
  <c r="P42" i="18" s="1"/>
  <c r="Q42" i="18" s="1"/>
  <c r="R42" i="18" s="1"/>
  <c r="S42" i="18" s="1"/>
  <c r="I36" i="18"/>
  <c r="J36" i="18" s="1"/>
  <c r="K36" i="18" s="1"/>
  <c r="L36" i="18" s="1"/>
  <c r="M36" i="18" s="1"/>
  <c r="N36" i="18" s="1"/>
  <c r="O36" i="18" s="1"/>
  <c r="P36" i="18" s="1"/>
  <c r="Q36" i="18" s="1"/>
  <c r="R36" i="18" s="1"/>
  <c r="S36" i="18" s="1"/>
  <c r="I41" i="18"/>
  <c r="J41" i="18" s="1"/>
  <c r="K41" i="18" s="1"/>
  <c r="L41" i="18" s="1"/>
  <c r="M41" i="18" s="1"/>
  <c r="N41" i="18" s="1"/>
  <c r="O41" i="18" s="1"/>
  <c r="P41" i="18" s="1"/>
  <c r="Q41" i="18" s="1"/>
  <c r="R41" i="18" s="1"/>
  <c r="S41" i="18" s="1"/>
  <c r="I38" i="18"/>
  <c r="J38" i="18" s="1"/>
  <c r="K38" i="18" s="1"/>
  <c r="L38" i="18" s="1"/>
  <c r="M38" i="18" s="1"/>
  <c r="N38" i="18" s="1"/>
  <c r="O38" i="18" s="1"/>
  <c r="P38" i="18" s="1"/>
  <c r="Q38" i="18" s="1"/>
  <c r="R38" i="18" s="1"/>
  <c r="S38" i="18" s="1"/>
  <c r="I35" i="18"/>
  <c r="J35" i="18" s="1"/>
  <c r="K35" i="18" s="1"/>
  <c r="L35" i="18" s="1"/>
  <c r="M35" i="18" s="1"/>
  <c r="N35" i="18" s="1"/>
  <c r="O35" i="18" s="1"/>
  <c r="P35" i="18" s="1"/>
  <c r="Q35" i="18" s="1"/>
  <c r="R35" i="18" s="1"/>
  <c r="S35" i="18" s="1"/>
  <c r="G35" i="18" s="1"/>
  <c r="E31" i="18"/>
  <c r="AA27" i="13"/>
  <c r="AN27" i="13"/>
  <c r="AO27" i="13" s="1"/>
  <c r="AP27" i="13" s="1"/>
  <c r="AQ27" i="13" s="1"/>
  <c r="AR27" i="13" s="1"/>
  <c r="AS27" i="13" s="1"/>
  <c r="AT27" i="13" s="1"/>
  <c r="AU27" i="13" s="1"/>
  <c r="AV27" i="13" s="1"/>
  <c r="AW27" i="13" s="1"/>
  <c r="AX27" i="13" s="1"/>
  <c r="AY27" i="13" s="1"/>
  <c r="AJ74" i="13"/>
  <c r="AK74" i="13" s="1"/>
  <c r="AO27" i="20"/>
  <c r="AP27" i="20" s="1"/>
  <c r="AQ27" i="20" s="1"/>
  <c r="AR27" i="20" s="1"/>
  <c r="AS27" i="20" s="1"/>
  <c r="AT27" i="20" s="1"/>
  <c r="AU27" i="20" s="1"/>
  <c r="AV27" i="20" s="1"/>
  <c r="AW27" i="20" s="1"/>
  <c r="AX27" i="20" s="1"/>
  <c r="AY27" i="20" s="1"/>
  <c r="D27" i="19" l="1"/>
  <c r="H9" i="18"/>
  <c r="H17" i="18"/>
  <c r="I17" i="18" s="1"/>
  <c r="J17" i="18" s="1"/>
  <c r="K17" i="18" s="1"/>
  <c r="L17" i="18" s="1"/>
  <c r="M17" i="18" s="1"/>
  <c r="N17" i="18" s="1"/>
  <c r="O17" i="18" s="1"/>
  <c r="P17" i="18" s="1"/>
  <c r="Q17" i="18" s="1"/>
  <c r="R17" i="18" s="1"/>
  <c r="S17" i="18" s="1"/>
  <c r="G67" i="18"/>
  <c r="J86" i="18"/>
  <c r="D19" i="19"/>
  <c r="E19" i="18" s="1"/>
  <c r="E9" i="18"/>
  <c r="E10" i="19"/>
  <c r="I25" i="13"/>
  <c r="H47" i="18"/>
  <c r="G54" i="18"/>
  <c r="G71" i="18"/>
  <c r="G81" i="18"/>
  <c r="K86" i="18"/>
  <c r="K87" i="18" s="1"/>
  <c r="G93" i="18"/>
  <c r="M23" i="13"/>
  <c r="M31" i="13" s="1"/>
  <c r="AQ23" i="13"/>
  <c r="G55" i="18"/>
  <c r="AM72" i="20"/>
  <c r="AN73" i="20"/>
  <c r="AM71" i="20"/>
  <c r="AM74" i="20" s="1"/>
  <c r="AN72" i="20"/>
  <c r="L86" i="18"/>
  <c r="L87" i="18" s="1"/>
  <c r="M89" i="18"/>
  <c r="G83" i="18"/>
  <c r="G80" i="18"/>
  <c r="G70" i="18"/>
  <c r="G58" i="18"/>
  <c r="G49" i="18"/>
  <c r="G39" i="18"/>
  <c r="G37" i="18"/>
  <c r="O7" i="19"/>
  <c r="W30" i="13" s="1"/>
  <c r="E47" i="19"/>
  <c r="E47" i="18" s="1"/>
  <c r="E16" i="18"/>
  <c r="P9" i="18"/>
  <c r="O9" i="18"/>
  <c r="J9" i="18"/>
  <c r="J16" i="18" s="1"/>
  <c r="M26" i="20" s="1"/>
  <c r="Q9" i="18"/>
  <c r="K25" i="20"/>
  <c r="H87" i="18"/>
  <c r="R9" i="18"/>
  <c r="M9" i="18"/>
  <c r="S9" i="18"/>
  <c r="N9" i="18"/>
  <c r="I10" i="18"/>
  <c r="I87" i="18"/>
  <c r="L25" i="20"/>
  <c r="E5" i="19"/>
  <c r="E5" i="18" s="1"/>
  <c r="F7" i="19"/>
  <c r="K30" i="13" s="1"/>
  <c r="E15" i="19"/>
  <c r="E15" i="18" s="1"/>
  <c r="E14" i="18"/>
  <c r="E24" i="19"/>
  <c r="I26" i="20"/>
  <c r="AN26" i="13"/>
  <c r="AO26" i="13" s="1"/>
  <c r="AP26" i="13" s="1"/>
  <c r="AQ26" i="13" s="1"/>
  <c r="AR26" i="13" s="1"/>
  <c r="AS26" i="13" s="1"/>
  <c r="AT26" i="13" s="1"/>
  <c r="AU26" i="13" s="1"/>
  <c r="AV26" i="13" s="1"/>
  <c r="AW26" i="13" s="1"/>
  <c r="AX26" i="13" s="1"/>
  <c r="AY26" i="13" s="1"/>
  <c r="AJ63" i="13"/>
  <c r="AK63" i="13" s="1"/>
  <c r="AA26" i="13"/>
  <c r="G41" i="18"/>
  <c r="E26" i="18"/>
  <c r="G38" i="18"/>
  <c r="G8" i="19"/>
  <c r="K6" i="19"/>
  <c r="Q24" i="13" s="1"/>
  <c r="I7" i="19"/>
  <c r="O30" i="13" s="1"/>
  <c r="I6" i="19"/>
  <c r="O24" i="13" s="1"/>
  <c r="H7" i="19"/>
  <c r="H8" i="19" s="1"/>
  <c r="H6" i="19"/>
  <c r="M24" i="13" s="1"/>
  <c r="I46" i="18"/>
  <c r="I47" i="18" s="1"/>
  <c r="J76" i="18"/>
  <c r="Q7" i="19"/>
  <c r="Y30" i="13" s="1"/>
  <c r="Q6" i="19"/>
  <c r="Y24" i="13" s="1"/>
  <c r="D5" i="19"/>
  <c r="G78" i="18"/>
  <c r="G10" i="18"/>
  <c r="L16" i="18"/>
  <c r="P26" i="20" s="1"/>
  <c r="O25" i="20"/>
  <c r="K10" i="18"/>
  <c r="K16" i="18"/>
  <c r="O26" i="20" s="1"/>
  <c r="O23" i="20"/>
  <c r="O31" i="20" s="1"/>
  <c r="AR23" i="20"/>
  <c r="AN71" i="20"/>
  <c r="AN74" i="20" s="1"/>
  <c r="I26" i="18"/>
  <c r="G36" i="18"/>
  <c r="G30" i="18"/>
  <c r="E6" i="19"/>
  <c r="I24" i="13" s="1"/>
  <c r="J28" i="18"/>
  <c r="E27" i="18"/>
  <c r="I28" i="13"/>
  <c r="AN74" i="13"/>
  <c r="AN72" i="13"/>
  <c r="AN75" i="13" s="1"/>
  <c r="AM74" i="13"/>
  <c r="AN73" i="13"/>
  <c r="AM72" i="13"/>
  <c r="AM75" i="13" s="1"/>
  <c r="AM73" i="13"/>
  <c r="AA32" i="13"/>
  <c r="I32" i="13"/>
  <c r="I32" i="20" s="1"/>
  <c r="I33" i="13"/>
  <c r="I33" i="20" s="1"/>
  <c r="AA33" i="13"/>
  <c r="AJ51" i="20"/>
  <c r="AK51" i="20" s="1"/>
  <c r="AN25" i="20"/>
  <c r="AO25" i="20" s="1"/>
  <c r="AP25" i="20" s="1"/>
  <c r="AQ25" i="20" s="1"/>
  <c r="AR25" i="20" s="1"/>
  <c r="AS25" i="20" s="1"/>
  <c r="AT25" i="20" s="1"/>
  <c r="AU25" i="20" s="1"/>
  <c r="AV25" i="20" s="1"/>
  <c r="AW25" i="20" s="1"/>
  <c r="AX25" i="20" s="1"/>
  <c r="AY25" i="20" s="1"/>
  <c r="I16" i="18" l="1"/>
  <c r="L26" i="20" s="1"/>
  <c r="H22" i="18"/>
  <c r="H23" i="18"/>
  <c r="H21" i="18"/>
  <c r="H20" i="18"/>
  <c r="H10" i="18"/>
  <c r="Q16" i="18"/>
  <c r="W26" i="20" s="1"/>
  <c r="O16" i="18"/>
  <c r="T26" i="20" s="1"/>
  <c r="AR23" i="13"/>
  <c r="O23" i="13"/>
  <c r="O31" i="13" s="1"/>
  <c r="I25" i="20"/>
  <c r="AJ52" i="13"/>
  <c r="AK52" i="13" s="1"/>
  <c r="AN25" i="13"/>
  <c r="AO25" i="13" s="1"/>
  <c r="AP25" i="13" s="1"/>
  <c r="AQ25" i="13" s="1"/>
  <c r="AR25" i="13" s="1"/>
  <c r="AS25" i="13" s="1"/>
  <c r="AT25" i="13" s="1"/>
  <c r="AU25" i="13" s="1"/>
  <c r="AV25" i="13" s="1"/>
  <c r="AW25" i="13" s="1"/>
  <c r="AX25" i="13" s="1"/>
  <c r="AY25" i="13" s="1"/>
  <c r="AA25" i="13"/>
  <c r="M86" i="18"/>
  <c r="M87" i="18" s="1"/>
  <c r="N89" i="18"/>
  <c r="I8" i="19"/>
  <c r="J8" i="19" s="1"/>
  <c r="K8" i="19" s="1"/>
  <c r="L8" i="19" s="1"/>
  <c r="M8" i="19" s="1"/>
  <c r="N8" i="19" s="1"/>
  <c r="O8" i="19" s="1"/>
  <c r="P8" i="19" s="1"/>
  <c r="S16" i="18"/>
  <c r="Y26" i="20" s="1"/>
  <c r="Y25" i="20"/>
  <c r="S10" i="18"/>
  <c r="R16" i="18"/>
  <c r="X26" i="20" s="1"/>
  <c r="W25" i="20"/>
  <c r="Q10" i="18"/>
  <c r="O10" i="18"/>
  <c r="T25" i="20"/>
  <c r="N10" i="18"/>
  <c r="S25" i="20"/>
  <c r="Q25" i="20"/>
  <c r="M10" i="18"/>
  <c r="H16" i="18"/>
  <c r="K26" i="20" s="1"/>
  <c r="G17" i="18"/>
  <c r="N16" i="18"/>
  <c r="S26" i="20" s="1"/>
  <c r="M16" i="18"/>
  <c r="Q26" i="20" s="1"/>
  <c r="M25" i="20"/>
  <c r="J10" i="18"/>
  <c r="J87" i="18"/>
  <c r="P16" i="18"/>
  <c r="U26" i="20" s="1"/>
  <c r="X25" i="20"/>
  <c r="R10" i="18"/>
  <c r="U25" i="20"/>
  <c r="P10" i="18"/>
  <c r="F8" i="19"/>
  <c r="E24" i="18"/>
  <c r="E25" i="19"/>
  <c r="AN63" i="13"/>
  <c r="AN62" i="13"/>
  <c r="AN61" i="13"/>
  <c r="AN64" i="13" s="1"/>
  <c r="AM62" i="13"/>
  <c r="AM63" i="13"/>
  <c r="AM61" i="13"/>
  <c r="AM64" i="13" s="1"/>
  <c r="Q8" i="19"/>
  <c r="M30" i="13"/>
  <c r="E7" i="19"/>
  <c r="I30" i="13" s="1"/>
  <c r="D7" i="19"/>
  <c r="J46" i="18"/>
  <c r="J47" i="18" s="1"/>
  <c r="K76" i="18"/>
  <c r="AS23" i="20"/>
  <c r="P23" i="20"/>
  <c r="P31" i="20" s="1"/>
  <c r="I27" i="18"/>
  <c r="L28" i="20" s="1"/>
  <c r="G31" i="18"/>
  <c r="H26" i="18"/>
  <c r="I28" i="20"/>
  <c r="AA28" i="13"/>
  <c r="AN28" i="13"/>
  <c r="AO28" i="13" s="1"/>
  <c r="AP28" i="13" s="1"/>
  <c r="AQ28" i="13" s="1"/>
  <c r="AR28" i="13" s="1"/>
  <c r="AS28" i="13" s="1"/>
  <c r="AT28" i="13" s="1"/>
  <c r="AU28" i="13" s="1"/>
  <c r="AV28" i="13" s="1"/>
  <c r="AW28" i="13" s="1"/>
  <c r="AX28" i="13" s="1"/>
  <c r="AY28" i="13" s="1"/>
  <c r="AJ85" i="13"/>
  <c r="AK85" i="13" s="1"/>
  <c r="J26" i="18"/>
  <c r="K28" i="18"/>
  <c r="I24" i="20"/>
  <c r="AN24" i="13"/>
  <c r="AO24" i="13" s="1"/>
  <c r="AP24" i="13" s="1"/>
  <c r="AQ24" i="13" s="1"/>
  <c r="AR24" i="13" s="1"/>
  <c r="AS24" i="13" s="1"/>
  <c r="AT24" i="13" s="1"/>
  <c r="AU24" i="13" s="1"/>
  <c r="AV24" i="13" s="1"/>
  <c r="AW24" i="13" s="1"/>
  <c r="AX24" i="13" s="1"/>
  <c r="AY24" i="13" s="1"/>
  <c r="AA24" i="13"/>
  <c r="AJ41" i="13"/>
  <c r="AK41" i="13" s="1"/>
  <c r="AM51" i="20"/>
  <c r="AN50" i="20"/>
  <c r="AN51" i="20"/>
  <c r="AM49" i="20"/>
  <c r="AM52" i="20" s="1"/>
  <c r="AN49" i="20"/>
  <c r="AN52" i="20" s="1"/>
  <c r="AM50" i="20"/>
  <c r="I23" i="18" l="1"/>
  <c r="J23" i="18" s="1"/>
  <c r="K23" i="18" s="1"/>
  <c r="L23" i="18" s="1"/>
  <c r="M23" i="18" s="1"/>
  <c r="N23" i="18" s="1"/>
  <c r="O23" i="18" s="1"/>
  <c r="P23" i="18" s="1"/>
  <c r="Q23" i="18" s="1"/>
  <c r="R23" i="18" s="1"/>
  <c r="S23" i="18" s="1"/>
  <c r="I22" i="18"/>
  <c r="J22" i="18" s="1"/>
  <c r="K22" i="18" s="1"/>
  <c r="L22" i="18" s="1"/>
  <c r="M22" i="18" s="1"/>
  <c r="N22" i="18" s="1"/>
  <c r="O22" i="18" s="1"/>
  <c r="P22" i="18" s="1"/>
  <c r="Q22" i="18" s="1"/>
  <c r="R22" i="18" s="1"/>
  <c r="S22" i="18" s="1"/>
  <c r="AM50" i="13"/>
  <c r="AM53" i="13" s="1"/>
  <c r="AN50" i="13"/>
  <c r="AN53" i="13" s="1"/>
  <c r="AN52" i="13"/>
  <c r="AN51" i="13"/>
  <c r="AM52" i="13"/>
  <c r="AM51" i="13"/>
  <c r="I21" i="18"/>
  <c r="J21" i="18" s="1"/>
  <c r="K21" i="18" s="1"/>
  <c r="L21" i="18" s="1"/>
  <c r="M21" i="18" s="1"/>
  <c r="N21" i="18" s="1"/>
  <c r="O21" i="18" s="1"/>
  <c r="P21" i="18" s="1"/>
  <c r="Q21" i="18" s="1"/>
  <c r="R21" i="18" s="1"/>
  <c r="S21" i="18" s="1"/>
  <c r="G21" i="18"/>
  <c r="H14" i="18"/>
  <c r="P23" i="13"/>
  <c r="P31" i="13" s="1"/>
  <c r="AS23" i="13"/>
  <c r="I20" i="18"/>
  <c r="N86" i="18"/>
  <c r="N87" i="18" s="1"/>
  <c r="O89" i="18"/>
  <c r="G16" i="18"/>
  <c r="AA26" i="20" s="1"/>
  <c r="H15" i="18"/>
  <c r="H24" i="18"/>
  <c r="H25" i="18" s="1"/>
  <c r="AA32" i="20"/>
  <c r="AA33" i="20"/>
  <c r="AA10" i="13"/>
  <c r="AN30" i="13"/>
  <c r="I30" i="20"/>
  <c r="AA30" i="13"/>
  <c r="K46" i="18"/>
  <c r="K47" i="18" s="1"/>
  <c r="L76" i="18"/>
  <c r="Q23" i="20"/>
  <c r="Q31" i="20" s="1"/>
  <c r="AT23" i="20"/>
  <c r="K26" i="18"/>
  <c r="L28" i="18"/>
  <c r="AM85" i="13"/>
  <c r="AN83" i="13"/>
  <c r="AN86" i="13" s="1"/>
  <c r="AN85" i="13"/>
  <c r="AM84" i="13"/>
  <c r="AM83" i="13"/>
  <c r="AM86" i="13" s="1"/>
  <c r="AN84" i="13"/>
  <c r="H27" i="18"/>
  <c r="K28" i="20" s="1"/>
  <c r="J27" i="18"/>
  <c r="M28" i="20" s="1"/>
  <c r="AM40" i="13"/>
  <c r="AN40" i="13"/>
  <c r="AM41" i="13"/>
  <c r="AM39" i="13"/>
  <c r="AM42" i="13" s="1"/>
  <c r="AN39" i="13"/>
  <c r="AN42" i="13" s="1"/>
  <c r="AN41" i="13"/>
  <c r="AT23" i="13" l="1"/>
  <c r="Q23" i="13"/>
  <c r="Q31" i="13" s="1"/>
  <c r="G22" i="18"/>
  <c r="J20" i="18"/>
  <c r="I14" i="18"/>
  <c r="G23" i="18"/>
  <c r="P89" i="18"/>
  <c r="O86" i="18"/>
  <c r="O87" i="18" s="1"/>
  <c r="H5" i="18"/>
  <c r="H7" i="18" s="1"/>
  <c r="AN26" i="20"/>
  <c r="AO26" i="20" s="1"/>
  <c r="AP26" i="20" s="1"/>
  <c r="AQ26" i="20" s="1"/>
  <c r="AR26" i="20" s="1"/>
  <c r="AS26" i="20" s="1"/>
  <c r="AT26" i="20" s="1"/>
  <c r="AU26" i="20" s="1"/>
  <c r="AV26" i="20" s="1"/>
  <c r="AW26" i="20" s="1"/>
  <c r="AX26" i="20" s="1"/>
  <c r="AY26" i="20" s="1"/>
  <c r="AJ62" i="20"/>
  <c r="AK62" i="20" s="1"/>
  <c r="M76" i="18"/>
  <c r="L46" i="18"/>
  <c r="L47" i="18" s="1"/>
  <c r="AQ85" i="13"/>
  <c r="AR85" i="13" s="1"/>
  <c r="AO30" i="13"/>
  <c r="AP30" i="13" s="1"/>
  <c r="AQ30" i="13" s="1"/>
  <c r="AR30" i="13" s="1"/>
  <c r="AS30" i="13" s="1"/>
  <c r="AT30" i="13" s="1"/>
  <c r="AU30" i="13" s="1"/>
  <c r="AV30" i="13" s="1"/>
  <c r="AW30" i="13" s="1"/>
  <c r="AX30" i="13" s="1"/>
  <c r="AY30" i="13" s="1"/>
  <c r="S23" i="20"/>
  <c r="S31" i="20" s="1"/>
  <c r="AU23" i="20"/>
  <c r="M28" i="18"/>
  <c r="L26" i="18"/>
  <c r="K27" i="18"/>
  <c r="O28" i="20" s="1"/>
  <c r="K20" i="18" l="1"/>
  <c r="J14" i="18"/>
  <c r="I24" i="18"/>
  <c r="I15" i="18"/>
  <c r="S23" i="13"/>
  <c r="S31" i="13" s="1"/>
  <c r="AU23" i="13"/>
  <c r="P86" i="18"/>
  <c r="P87" i="18" s="1"/>
  <c r="Q89" i="18"/>
  <c r="H6" i="18"/>
  <c r="K24" i="20" s="1"/>
  <c r="AN62" i="20"/>
  <c r="AM61" i="20"/>
  <c r="AN60" i="20"/>
  <c r="AN63" i="20" s="1"/>
  <c r="AM62" i="20"/>
  <c r="AN61" i="20"/>
  <c r="AM60" i="20"/>
  <c r="AM63" i="20" s="1"/>
  <c r="M46" i="18"/>
  <c r="M47" i="18" s="1"/>
  <c r="N76" i="18"/>
  <c r="AT84" i="13"/>
  <c r="AU85" i="13"/>
  <c r="AT83" i="13"/>
  <c r="AT86" i="13" s="1"/>
  <c r="AU84" i="13"/>
  <c r="AT85" i="13"/>
  <c r="AU83" i="13"/>
  <c r="AU86" i="13" s="1"/>
  <c r="AV23" i="20"/>
  <c r="T23" i="20"/>
  <c r="T31" i="20" s="1"/>
  <c r="L27" i="18"/>
  <c r="P28" i="20" s="1"/>
  <c r="H8" i="18"/>
  <c r="K30" i="20"/>
  <c r="N28" i="18"/>
  <c r="M26" i="18"/>
  <c r="AV23" i="13" l="1"/>
  <c r="T23" i="13"/>
  <c r="T31" i="13" s="1"/>
  <c r="I25" i="18"/>
  <c r="I5" i="18"/>
  <c r="J24" i="18"/>
  <c r="J15" i="18"/>
  <c r="L20" i="18"/>
  <c r="K14" i="18"/>
  <c r="Q86" i="18"/>
  <c r="Q87" i="18" s="1"/>
  <c r="R89" i="18"/>
  <c r="N46" i="18"/>
  <c r="N47" i="18" s="1"/>
  <c r="O76" i="18"/>
  <c r="AW23" i="20"/>
  <c r="U23" i="20"/>
  <c r="U31" i="20" s="1"/>
  <c r="M27" i="18"/>
  <c r="Q28" i="20" s="1"/>
  <c r="N26" i="18"/>
  <c r="O28" i="18"/>
  <c r="M20" i="18" l="1"/>
  <c r="L14" i="18"/>
  <c r="I6" i="18"/>
  <c r="L24" i="20" s="1"/>
  <c r="I7" i="18"/>
  <c r="J5" i="18"/>
  <c r="J25" i="18"/>
  <c r="K15" i="18"/>
  <c r="K24" i="18"/>
  <c r="U23" i="13"/>
  <c r="U31" i="13" s="1"/>
  <c r="AW23" i="13"/>
  <c r="S89" i="18"/>
  <c r="R86" i="18"/>
  <c r="R87" i="18" s="1"/>
  <c r="O46" i="18"/>
  <c r="O47" i="18" s="1"/>
  <c r="P76" i="18"/>
  <c r="W23" i="20"/>
  <c r="W31" i="20" s="1"/>
  <c r="AX23" i="20"/>
  <c r="O26" i="18"/>
  <c r="P28" i="18"/>
  <c r="N27" i="18"/>
  <c r="S28" i="20" s="1"/>
  <c r="AX23" i="13" l="1"/>
  <c r="W23" i="13"/>
  <c r="W31" i="13" s="1"/>
  <c r="J7" i="18"/>
  <c r="M30" i="20" s="1"/>
  <c r="J6" i="18"/>
  <c r="M24" i="20" s="1"/>
  <c r="L24" i="18"/>
  <c r="L15" i="18"/>
  <c r="K25" i="18"/>
  <c r="K5" i="18"/>
  <c r="L30" i="20"/>
  <c r="I8" i="18"/>
  <c r="N20" i="18"/>
  <c r="M14" i="18"/>
  <c r="S86" i="18"/>
  <c r="S87" i="18" s="1"/>
  <c r="G89" i="18"/>
  <c r="G86" i="18" s="1"/>
  <c r="G87" i="18" s="1"/>
  <c r="Q76" i="18"/>
  <c r="P46" i="18"/>
  <c r="P47" i="18" s="1"/>
  <c r="X23" i="20"/>
  <c r="X31" i="20" s="1"/>
  <c r="AY23" i="20"/>
  <c r="Q28" i="18"/>
  <c r="P26" i="18"/>
  <c r="O27" i="18"/>
  <c r="T28" i="20" s="1"/>
  <c r="M24" i="18" l="1"/>
  <c r="M15" i="18"/>
  <c r="K7" i="18"/>
  <c r="O30" i="20" s="1"/>
  <c r="K6" i="18"/>
  <c r="O24" i="20" s="1"/>
  <c r="O20" i="18"/>
  <c r="N14" i="18"/>
  <c r="J8" i="18"/>
  <c r="K8" i="18" s="1"/>
  <c r="L25" i="18"/>
  <c r="L5" i="18"/>
  <c r="X23" i="13"/>
  <c r="X31" i="13" s="1"/>
  <c r="AY23" i="13"/>
  <c r="R76" i="18"/>
  <c r="Q46" i="18"/>
  <c r="Q47" i="18" s="1"/>
  <c r="Y23" i="20"/>
  <c r="Y31" i="20" s="1"/>
  <c r="W22" i="20"/>
  <c r="P27" i="18"/>
  <c r="U28" i="20" s="1"/>
  <c r="R28" i="18"/>
  <c r="Q26" i="18"/>
  <c r="W22" i="13" l="1"/>
  <c r="Y23" i="13"/>
  <c r="Y31" i="13" s="1"/>
  <c r="L7" i="18"/>
  <c r="P30" i="20" s="1"/>
  <c r="L6" i="18"/>
  <c r="P24" i="20" s="1"/>
  <c r="N24" i="18"/>
  <c r="N15" i="18"/>
  <c r="P20" i="18"/>
  <c r="O14" i="18"/>
  <c r="M25" i="18"/>
  <c r="M5" i="18"/>
  <c r="R46" i="18"/>
  <c r="R47" i="18" s="1"/>
  <c r="S76" i="18"/>
  <c r="Q27" i="18"/>
  <c r="W28" i="20" s="1"/>
  <c r="R26" i="18"/>
  <c r="S28" i="18"/>
  <c r="Q20" i="18" l="1"/>
  <c r="P14" i="18"/>
  <c r="N25" i="18"/>
  <c r="N5" i="18"/>
  <c r="M6" i="18"/>
  <c r="Q24" i="20" s="1"/>
  <c r="M7" i="18"/>
  <c r="Q30" i="20" s="1"/>
  <c r="L8" i="18"/>
  <c r="M8" i="18" s="1"/>
  <c r="O15" i="18"/>
  <c r="O24" i="18"/>
  <c r="S46" i="18"/>
  <c r="S47" i="18" s="1"/>
  <c r="G76" i="18"/>
  <c r="G46" i="18" s="1"/>
  <c r="G47" i="18" s="1"/>
  <c r="S26" i="18"/>
  <c r="G28" i="18"/>
  <c r="G26" i="18" s="1"/>
  <c r="G27" i="18" s="1"/>
  <c r="AA28" i="20" s="1"/>
  <c r="R27" i="18"/>
  <c r="X28" i="20" s="1"/>
  <c r="O25" i="18" l="1"/>
  <c r="O5" i="18"/>
  <c r="N8" i="18"/>
  <c r="P15" i="18"/>
  <c r="P24" i="18"/>
  <c r="N7" i="18"/>
  <c r="S30" i="20" s="1"/>
  <c r="N6" i="18"/>
  <c r="S24" i="20" s="1"/>
  <c r="R20" i="18"/>
  <c r="Q14" i="18"/>
  <c r="AJ84" i="20"/>
  <c r="AK84" i="20" s="1"/>
  <c r="AN28" i="20"/>
  <c r="AO28" i="20" s="1"/>
  <c r="AP28" i="20" s="1"/>
  <c r="AQ28" i="20" s="1"/>
  <c r="AR28" i="20" s="1"/>
  <c r="AS28" i="20" s="1"/>
  <c r="AT28" i="20" s="1"/>
  <c r="AU28" i="20" s="1"/>
  <c r="AV28" i="20" s="1"/>
  <c r="AW28" i="20" s="1"/>
  <c r="AX28" i="20" s="1"/>
  <c r="AY28" i="20" s="1"/>
  <c r="S27" i="18"/>
  <c r="Y28" i="20" s="1"/>
  <c r="S20" i="18" l="1"/>
  <c r="R14" i="18"/>
  <c r="O8" i="18"/>
  <c r="O6" i="18"/>
  <c r="T24" i="20" s="1"/>
  <c r="O7" i="18"/>
  <c r="T30" i="20" s="1"/>
  <c r="Q24" i="18"/>
  <c r="Q15" i="18"/>
  <c r="P25" i="18"/>
  <c r="P5" i="18"/>
  <c r="AN82" i="20"/>
  <c r="AN85" i="20" s="1"/>
  <c r="AN83" i="20"/>
  <c r="AM84" i="20"/>
  <c r="AN84" i="20"/>
  <c r="AM82" i="20"/>
  <c r="AM85" i="20" s="1"/>
  <c r="AM83" i="20"/>
  <c r="Q25" i="18" l="1"/>
  <c r="Q5" i="18"/>
  <c r="R15" i="18"/>
  <c r="R24" i="18"/>
  <c r="P7" i="18"/>
  <c r="U30" i="20" s="1"/>
  <c r="P6" i="18"/>
  <c r="U24" i="20" s="1"/>
  <c r="S14" i="18"/>
  <c r="G20" i="18"/>
  <c r="G14" i="18" s="1"/>
  <c r="S24" i="18" l="1"/>
  <c r="S15" i="18"/>
  <c r="Q7" i="18"/>
  <c r="Q6" i="18"/>
  <c r="W24" i="20" s="1"/>
  <c r="G15" i="18"/>
  <c r="G24" i="18"/>
  <c r="G25" i="18" s="1"/>
  <c r="R25" i="18"/>
  <c r="R5" i="18"/>
  <c r="P8" i="18"/>
  <c r="W30" i="20" l="1"/>
  <c r="Q8" i="18"/>
  <c r="R7" i="18"/>
  <c r="X30" i="20" s="1"/>
  <c r="R6" i="18"/>
  <c r="X24" i="20" s="1"/>
  <c r="S25" i="18"/>
  <c r="S5" i="18"/>
  <c r="S6" i="18" l="1"/>
  <c r="Y24" i="20" s="1"/>
  <c r="S7" i="18"/>
  <c r="G5" i="18"/>
  <c r="G6" i="18" s="1"/>
  <c r="AA24" i="20" s="1"/>
  <c r="R8" i="18"/>
  <c r="AJ40" i="20" l="1"/>
  <c r="AK40" i="20" s="1"/>
  <c r="AN24" i="20"/>
  <c r="AO24" i="20" s="1"/>
  <c r="AP24" i="20" s="1"/>
  <c r="AQ24" i="20" s="1"/>
  <c r="AR24" i="20" s="1"/>
  <c r="AS24" i="20" s="1"/>
  <c r="AT24" i="20" s="1"/>
  <c r="AU24" i="20" s="1"/>
  <c r="AV24" i="20" s="1"/>
  <c r="AW24" i="20" s="1"/>
  <c r="AX24" i="20" s="1"/>
  <c r="AY24" i="20" s="1"/>
  <c r="S8" i="18"/>
  <c r="Y30" i="20"/>
  <c r="G7" i="18"/>
  <c r="AA30" i="20" s="1"/>
  <c r="AQ84" i="20" l="1"/>
  <c r="AR84" i="20" s="1"/>
  <c r="AA10" i="20"/>
  <c r="AN30" i="20"/>
  <c r="AO30" i="20" s="1"/>
  <c r="AP30" i="20" s="1"/>
  <c r="AQ30" i="20" s="1"/>
  <c r="AR30" i="20" s="1"/>
  <c r="AS30" i="20" s="1"/>
  <c r="AT30" i="20" s="1"/>
  <c r="AU30" i="20" s="1"/>
  <c r="AV30" i="20" s="1"/>
  <c r="AW30" i="20" s="1"/>
  <c r="AX30" i="20" s="1"/>
  <c r="AY30" i="20" s="1"/>
  <c r="AN39" i="20"/>
  <c r="AM40" i="20"/>
  <c r="AM38" i="20"/>
  <c r="AM41" i="20" s="1"/>
  <c r="AN38" i="20"/>
  <c r="AN41" i="20" s="1"/>
  <c r="AN40" i="20"/>
  <c r="AM39" i="20"/>
  <c r="AT83" i="20" l="1"/>
  <c r="AU82" i="20"/>
  <c r="AU85" i="20" s="1"/>
  <c r="AU83" i="20"/>
  <c r="AT82" i="20"/>
  <c r="AT85" i="20" s="1"/>
  <c r="AU84" i="20"/>
  <c r="AT84" i="20"/>
</calcChain>
</file>

<file path=xl/sharedStrings.xml><?xml version="1.0" encoding="utf-8"?>
<sst xmlns="http://schemas.openxmlformats.org/spreadsheetml/2006/main" count="360" uniqueCount="145">
  <si>
    <t>Value</t>
  </si>
  <si>
    <t>Degs</t>
  </si>
  <si>
    <t>x</t>
  </si>
  <si>
    <t>y</t>
  </si>
  <si>
    <t>Ano</t>
  </si>
  <si>
    <t>Mês</t>
  </si>
  <si>
    <t>Min</t>
  </si>
  <si>
    <t>Max</t>
  </si>
  <si>
    <t>Actual</t>
  </si>
  <si>
    <t>Scale1</t>
  </si>
  <si>
    <t>Scale2</t>
  </si>
  <si>
    <t>Scale3</t>
  </si>
  <si>
    <t>Scale4</t>
  </si>
  <si>
    <t>Média</t>
  </si>
  <si>
    <t>Total</t>
  </si>
  <si>
    <t>Velocímetro</t>
  </si>
  <si>
    <t>Meta</t>
  </si>
  <si>
    <t>Títulos dos Velocímetros</t>
  </si>
  <si>
    <t>Mín</t>
  </si>
  <si>
    <t>Máx</t>
  </si>
  <si>
    <t>Indicadores</t>
  </si>
  <si>
    <t>Preencha os campos em amarelo</t>
  </si>
  <si>
    <t>META 1</t>
  </si>
  <si>
    <t>META 2</t>
  </si>
  <si>
    <t>META 3</t>
  </si>
  <si>
    <t>META 4</t>
  </si>
  <si>
    <t>FATOR</t>
  </si>
  <si>
    <t>ESTIMADO</t>
  </si>
  <si>
    <t>LUCRO (RESULTADO ECONÔMICO)</t>
  </si>
  <si>
    <t>MARGEM DE LUCRO (%)</t>
  </si>
  <si>
    <t>///////////////////</t>
  </si>
  <si>
    <t>SALDO DE CAIXA (RESUTADO FINANCEIRO)</t>
  </si>
  <si>
    <t>FLUXO DE CAIXA</t>
  </si>
  <si>
    <t>VENDA TOTAL (€)</t>
  </si>
  <si>
    <t>% DE CRESCIMENTO COMPARADO A ANO ANTERIOR</t>
  </si>
  <si>
    <t>VENDAS COM COMIDA</t>
  </si>
  <si>
    <t>VENDA COM BEBIDA</t>
  </si>
  <si>
    <t>OUTRAS VENDAS</t>
  </si>
  <si>
    <t>DESPESAS DIRETAS A VENDA</t>
  </si>
  <si>
    <t>%</t>
  </si>
  <si>
    <t>FOOD &amp; BEVERAGE COST (CMV)</t>
  </si>
  <si>
    <t>CUSTO COM BEBIDA</t>
  </si>
  <si>
    <t xml:space="preserve"> CUSTO COM OUTROS</t>
  </si>
  <si>
    <t xml:space="preserve">IMPOSTOS DE VENDA </t>
  </si>
  <si>
    <t xml:space="preserve">DESPESAS PARCEIROS VENDAS DELIVERY </t>
  </si>
  <si>
    <t>RESULTADO BRUTO / MARGEM DE CONTRIBUIÇÃO</t>
  </si>
  <si>
    <t>PESSOAS</t>
  </si>
  <si>
    <t>PAGAMENTOS PARA PESSOAS FORA DA FOLHA</t>
  </si>
  <si>
    <t>INSS</t>
  </si>
  <si>
    <t>DÉCIMO TERCEIRO</t>
  </si>
  <si>
    <t>FÉRIAS</t>
  </si>
  <si>
    <t>TRANSPORTE</t>
  </si>
  <si>
    <t>REFEIÇÃO</t>
  </si>
  <si>
    <t>FARDAMENTO</t>
  </si>
  <si>
    <t>EXAME MÉDICO</t>
  </si>
  <si>
    <t>TREINAMENTO</t>
  </si>
  <si>
    <t>INFRAESTRUTURA</t>
  </si>
  <si>
    <t>GÁS</t>
  </si>
  <si>
    <t>TELEFONE MÓVEL</t>
  </si>
  <si>
    <t>TELEFONE FIXO</t>
  </si>
  <si>
    <t>INTERNET</t>
  </si>
  <si>
    <t>ASSESSORIA JURÍDICA</t>
  </si>
  <si>
    <t>ASSESSORIA / CONSULTORIA DE GESTÃO</t>
  </si>
  <si>
    <t>SOFTWARE DE GESTÃO</t>
  </si>
  <si>
    <t>MATERIAL DE CONSUMO</t>
  </si>
  <si>
    <t>MATERIAL DE ESCRITÓRIO</t>
  </si>
  <si>
    <t>MANUTENÇÃO INFORMÁTICA</t>
  </si>
  <si>
    <t>DECORAÇÃO</t>
  </si>
  <si>
    <t>SEGUROS</t>
  </si>
  <si>
    <t>DETETIZAÇÃO</t>
  </si>
  <si>
    <t>TAXAS DE LIXO</t>
  </si>
  <si>
    <t>ALUGUEL MÁQUINA CARTÃO</t>
  </si>
  <si>
    <t>DEPRECIAÇÃO</t>
  </si>
  <si>
    <t>SAÍDAS DE CAIXA NÃO OPERACIONAIS</t>
  </si>
  <si>
    <t>PARCELA EMPRÉSTIMO BANCÁRIO</t>
  </si>
  <si>
    <t>PARCELA IMPOSTO ATRASADO</t>
  </si>
  <si>
    <t>PARCELA FORNECEDOR EM ATRASO</t>
  </si>
  <si>
    <t>OUTRAS ENTRADAS (VALOR NEGATIVO)</t>
  </si>
  <si>
    <t>OUTRAS SAÍDAS</t>
  </si>
  <si>
    <t>CUSTO COM COMIDA</t>
  </si>
  <si>
    <t>DESPESAS COM MEIOS ELETRÔNICOS DE VENDA</t>
  </si>
  <si>
    <t>Lucratividade (%)</t>
  </si>
  <si>
    <t xml:space="preserve">DIAGNÓSTICO  </t>
  </si>
  <si>
    <t>Gastos com Pessoal (%)</t>
  </si>
  <si>
    <t>Caixa</t>
  </si>
  <si>
    <t>REALIZADO</t>
  </si>
  <si>
    <t>ALUGUEL</t>
  </si>
  <si>
    <t>ASSESSORIA CONTÁBIL</t>
  </si>
  <si>
    <t>MANUTENÇÃO PREDIAL</t>
  </si>
  <si>
    <t>MANUTENÇÃO EQUIPAMANENTOS</t>
  </si>
  <si>
    <t>TARIFAS BANCÁRIAS</t>
  </si>
  <si>
    <t>INVESTIMENTOS NO NEGÓCIO</t>
  </si>
  <si>
    <t>TOTAL</t>
  </si>
  <si>
    <t>RESCISÕES</t>
  </si>
  <si>
    <t>Lucro Médio (%)</t>
  </si>
  <si>
    <t>% Médio Gasto c/Pessoal</t>
  </si>
  <si>
    <t>MARKETING</t>
  </si>
  <si>
    <t>% VENDAS -&gt;</t>
  </si>
  <si>
    <t xml:space="preserve"> 1.000 de média</t>
  </si>
  <si>
    <t xml:space="preserve">PROJEÇÃO FINANCEIRA  </t>
  </si>
  <si>
    <t>Média dos Valores Sugeridos</t>
  </si>
  <si>
    <t>RETIRADAS PESSOAIS</t>
  </si>
  <si>
    <t>Junho</t>
  </si>
  <si>
    <t>Reduzir 15%</t>
  </si>
  <si>
    <t>Média Anterior</t>
  </si>
  <si>
    <t>Média Projetada</t>
  </si>
  <si>
    <t>OUTROS</t>
  </si>
  <si>
    <t>Média Realizada</t>
  </si>
  <si>
    <t>e</t>
  </si>
  <si>
    <t>Média de Valores do Período Analisado</t>
  </si>
  <si>
    <t>Só digite algo se for diferente do Diagnóstico</t>
  </si>
  <si>
    <t>Vendas R$ (x1.000)</t>
  </si>
  <si>
    <t>Ticket Médio (R$)</t>
  </si>
  <si>
    <t>Saldo de Caixa R$ (x1.000)</t>
  </si>
  <si>
    <t>Venda Média R$ (x1.000)</t>
  </si>
  <si>
    <t>Saldo de Caixa Médio R$ (x1.000)</t>
  </si>
  <si>
    <t>CMV (%)</t>
  </si>
  <si>
    <t>% CMV Médio</t>
  </si>
  <si>
    <t>Média R$ Vendidos / Ticket</t>
  </si>
  <si>
    <t>Reduzir p/ 30 %</t>
  </si>
  <si>
    <t>Reduzir p/ 2,5%</t>
  </si>
  <si>
    <t>Escalonar</t>
  </si>
  <si>
    <t>COMISSIONAMENTO EQUIPE</t>
  </si>
  <si>
    <t>PLANO ODONTOLÓGICO / SAÚDE</t>
  </si>
  <si>
    <t>FREELANCERS</t>
  </si>
  <si>
    <t>EXTRAS / BONIFICAÇÕES</t>
  </si>
  <si>
    <t>FOLHA ADMINISTRATIVA</t>
  </si>
  <si>
    <t>FOLHA PRODUTIVA</t>
  </si>
  <si>
    <t>FOLHA ATENDENTES</t>
  </si>
  <si>
    <t xml:space="preserve">ENERGIA </t>
  </si>
  <si>
    <t>ÁGUA</t>
  </si>
  <si>
    <t xml:space="preserve">MATERIAL DE LIMPEZA </t>
  </si>
  <si>
    <t>SINDICATO</t>
  </si>
  <si>
    <t>TAXAS DE OPERAÇÃO</t>
  </si>
  <si>
    <t>CORREIO</t>
  </si>
  <si>
    <t>COMBUSTÍVEL</t>
  </si>
  <si>
    <t>ESTACIONAMENTO</t>
  </si>
  <si>
    <t>MULTAS VEÍCULOS</t>
  </si>
  <si>
    <t>ALUGUEL DE EQUIPAMENTOS</t>
  </si>
  <si>
    <t>MULTAS ATRASOS</t>
  </si>
  <si>
    <t>PARCELA EMPRÉSTIMO DE PESSOAS</t>
  </si>
  <si>
    <t>Reduzir 10%</t>
  </si>
  <si>
    <t xml:space="preserve">  </t>
  </si>
  <si>
    <t>Reclamações</t>
  </si>
  <si>
    <t>Elogios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</si>
</sst>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164" formatCode="_-&quot;R$&quot;\ * #,##0.00_-;\-&quot;R$&quot;\ * #,##0.00_-;_-&quot;R$&quot;\ * &quot;-&quot;??_-;_-@_-"/>
    <numFmt numFmtId="165" formatCode="_-* #,##0.00_-;\-* #,##0.00_-;_-* &quot;-&quot;??_-;_-@_-"/>
    <numFmt numFmtId="166" formatCode="0.0"/>
    <numFmt numFmtId="167" formatCode="#,##0.0"/>
    <numFmt numFmtId="168" formatCode="#,###"/>
    <numFmt numFmtId="169" formatCode="#,###.0"/>
    <numFmt numFmtId="170" formatCode="_-* #,##0.00\ [$€-816]_-;\-* #,##0.00\ [$€-816]_-;_-* &quot;-&quot;??\ [$€-816]_-;_-@_-"/>
    <numFmt numFmtId="171" formatCode="_-[$R$-416]\ * #,##0.00_-;\-[$R$-416]\ * #,##0.00_-;_-[$R$-416]\ * &quot;-&quot;??_-;_-@_-"/>
    <numFmt numFmtId="172" formatCode="0.0%"/>
    <numFmt numFmtId="173" formatCode="mmm"/>
    <numFmt numFmtId="174" formatCode="###.#"/>
    <numFmt numFmtId="175" formatCode="#,###.#"/>
    <numFmt numFmtId="176" formatCode="###.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22"/>
      <color theme="1" tint="0.249977111117893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1"/>
      <color rgb="FF008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1" tint="0.249977111117893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3"/>
      <color theme="1" tint="0.249977111117893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3"/>
      <color rgb="FFC0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83C937"/>
      <name val="Calibri"/>
      <family val="2"/>
      <scheme val="minor"/>
    </font>
    <font>
      <b/>
      <sz val="11"/>
      <color theme="5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color rgb="FF008000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gradientFill degree="90">
        <stop position="0">
          <color theme="1" tint="0.1490218817712943"/>
        </stop>
        <stop position="1">
          <color theme="1" tint="0.34900967436750391"/>
        </stop>
      </gradientFill>
    </fill>
    <fill>
      <gradientFill degree="90">
        <stop position="0">
          <color theme="1" tint="0.1490218817712943"/>
        </stop>
        <stop position="1">
          <color theme="1" tint="0.25098422193060094"/>
        </stop>
      </gradient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</fills>
  <borders count="7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0" tint="-0.14996795556505021"/>
      </top>
      <bottom/>
      <diagonal/>
    </border>
    <border>
      <left/>
      <right/>
      <top/>
      <bottom style="thin">
        <color theme="0" tint="-0.14993743705557422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</cellStyleXfs>
  <cellXfs count="379">
    <xf numFmtId="0" fontId="0" fillId="0" borderId="0" xfId="0"/>
    <xf numFmtId="0" fontId="0" fillId="2" borderId="0" xfId="0" applyFill="1"/>
    <xf numFmtId="0" fontId="3" fillId="5" borderId="4" xfId="3" applyFont="1" applyFill="1" applyBorder="1"/>
    <xf numFmtId="166" fontId="5" fillId="5" borderId="5" xfId="3" applyNumberFormat="1" applyFont="1" applyFill="1" applyBorder="1" applyAlignment="1">
      <alignment horizontal="center"/>
    </xf>
    <xf numFmtId="0" fontId="5" fillId="5" borderId="5" xfId="3" applyFont="1" applyFill="1" applyBorder="1"/>
    <xf numFmtId="166" fontId="5" fillId="5" borderId="6" xfId="3" applyNumberFormat="1" applyFont="1" applyFill="1" applyBorder="1"/>
    <xf numFmtId="0" fontId="3" fillId="5" borderId="8" xfId="3" applyFont="1" applyFill="1" applyBorder="1"/>
    <xf numFmtId="166" fontId="5" fillId="5" borderId="9" xfId="3" applyNumberFormat="1" applyFont="1" applyFill="1" applyBorder="1" applyAlignment="1">
      <alignment horizontal="center"/>
    </xf>
    <xf numFmtId="0" fontId="5" fillId="5" borderId="9" xfId="3" applyFont="1" applyFill="1" applyBorder="1"/>
    <xf numFmtId="166" fontId="5" fillId="5" borderId="9" xfId="3" applyNumberFormat="1" applyFont="1" applyFill="1" applyBorder="1"/>
    <xf numFmtId="166" fontId="5" fillId="5" borderId="10" xfId="3" applyNumberFormat="1" applyFont="1" applyFill="1" applyBorder="1"/>
    <xf numFmtId="0" fontId="5" fillId="5" borderId="8" xfId="3" applyFont="1" applyFill="1" applyBorder="1"/>
    <xf numFmtId="166" fontId="3" fillId="5" borderId="9" xfId="3" applyNumberFormat="1" applyFont="1" applyFill="1" applyBorder="1" applyAlignment="1">
      <alignment horizontal="center"/>
    </xf>
    <xf numFmtId="166" fontId="3" fillId="5" borderId="10" xfId="3" applyNumberFormat="1" applyFont="1" applyFill="1" applyBorder="1" applyAlignment="1">
      <alignment horizontal="center"/>
    </xf>
    <xf numFmtId="166" fontId="5" fillId="5" borderId="10" xfId="3" applyNumberFormat="1" applyFont="1" applyFill="1" applyBorder="1" applyAlignment="1">
      <alignment horizontal="center"/>
    </xf>
    <xf numFmtId="166" fontId="5" fillId="6" borderId="9" xfId="3" applyNumberFormat="1" applyFont="1" applyFill="1" applyBorder="1" applyAlignment="1">
      <alignment horizontal="center"/>
    </xf>
    <xf numFmtId="0" fontId="5" fillId="5" borderId="21" xfId="3" applyFont="1" applyFill="1" applyBorder="1"/>
    <xf numFmtId="166" fontId="5" fillId="5" borderId="22" xfId="3" applyNumberFormat="1" applyFont="1" applyFill="1" applyBorder="1" applyAlignment="1">
      <alignment horizontal="center"/>
    </xf>
    <xf numFmtId="0" fontId="5" fillId="5" borderId="22" xfId="3" applyFont="1" applyFill="1" applyBorder="1"/>
    <xf numFmtId="166" fontId="5" fillId="5" borderId="23" xfId="3" applyNumberFormat="1" applyFont="1" applyFill="1" applyBorder="1" applyAlignment="1">
      <alignment horizontal="center"/>
    </xf>
    <xf numFmtId="1" fontId="5" fillId="5" borderId="9" xfId="3" applyNumberFormat="1" applyFont="1" applyFill="1" applyBorder="1" applyAlignment="1">
      <alignment horizontal="center"/>
    </xf>
    <xf numFmtId="1" fontId="5" fillId="5" borderId="22" xfId="3" applyNumberFormat="1" applyFont="1" applyFill="1" applyBorder="1" applyAlignment="1">
      <alignment horizontal="center"/>
    </xf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2" fillId="3" borderId="0" xfId="0" applyFont="1" applyFill="1" applyBorder="1" applyAlignment="1" applyProtection="1">
      <alignment horizontal="center" vertical="center" wrapText="1"/>
      <protection hidden="1"/>
    </xf>
    <xf numFmtId="166" fontId="3" fillId="5" borderId="5" xfId="3" applyNumberFormat="1" applyFont="1" applyFill="1" applyBorder="1"/>
    <xf numFmtId="0" fontId="2" fillId="3" borderId="25" xfId="0" applyFont="1" applyFill="1" applyBorder="1" applyAlignment="1" applyProtection="1">
      <alignment horizontal="center" vertical="center" wrapText="1"/>
      <protection hidden="1"/>
    </xf>
    <xf numFmtId="0" fontId="0" fillId="2" borderId="0" xfId="0" applyFill="1" applyBorder="1"/>
    <xf numFmtId="0" fontId="8" fillId="2" borderId="0" xfId="0" applyFont="1" applyFill="1" applyAlignment="1">
      <alignment vertical="center"/>
    </xf>
    <xf numFmtId="0" fontId="8" fillId="0" borderId="0" xfId="0" applyFont="1" applyAlignment="1">
      <alignment vertical="center"/>
    </xf>
    <xf numFmtId="0" fontId="0" fillId="0" borderId="0" xfId="0" applyBorder="1"/>
    <xf numFmtId="0" fontId="0" fillId="10" borderId="0" xfId="0" applyFill="1" applyBorder="1"/>
    <xf numFmtId="0" fontId="13" fillId="10" borderId="0" xfId="0" applyFont="1" applyFill="1"/>
    <xf numFmtId="0" fontId="12" fillId="10" borderId="0" xfId="0" applyFont="1" applyFill="1" applyAlignment="1">
      <alignment horizontal="center" vertical="center"/>
    </xf>
    <xf numFmtId="0" fontId="11" fillId="3" borderId="2" xfId="0" applyFont="1" applyFill="1" applyBorder="1" applyAlignment="1" applyProtection="1">
      <alignment vertical="center" wrapText="1"/>
      <protection hidden="1"/>
    </xf>
    <xf numFmtId="0" fontId="11" fillId="3" borderId="3" xfId="0" applyFont="1" applyFill="1" applyBorder="1" applyAlignment="1" applyProtection="1">
      <alignment horizontal="center" vertical="center" wrapText="1"/>
      <protection hidden="1"/>
    </xf>
    <xf numFmtId="0" fontId="11" fillId="4" borderId="0" xfId="0" applyFont="1" applyFill="1" applyBorder="1" applyAlignment="1" applyProtection="1">
      <alignment horizontal="center" vertical="center"/>
      <protection hidden="1"/>
    </xf>
    <xf numFmtId="0" fontId="11" fillId="4" borderId="11" xfId="0" applyFont="1" applyFill="1" applyBorder="1" applyAlignment="1" applyProtection="1">
      <alignment horizontal="center" vertical="center"/>
      <protection hidden="1"/>
    </xf>
    <xf numFmtId="0" fontId="11" fillId="3" borderId="0" xfId="0" applyFont="1" applyFill="1" applyBorder="1" applyAlignment="1" applyProtection="1">
      <alignment horizontal="center" vertical="center" wrapText="1"/>
      <protection hidden="1"/>
    </xf>
    <xf numFmtId="0" fontId="14" fillId="3" borderId="14" xfId="0" applyFont="1" applyFill="1" applyBorder="1" applyAlignment="1" applyProtection="1">
      <alignment horizontal="center" vertical="center" wrapText="1"/>
      <protection hidden="1"/>
    </xf>
    <xf numFmtId="0" fontId="14" fillId="3" borderId="16" xfId="0" applyFont="1" applyFill="1" applyBorder="1" applyAlignment="1" applyProtection="1">
      <alignment horizontal="center" vertical="center" wrapText="1"/>
      <protection hidden="1"/>
    </xf>
    <xf numFmtId="0" fontId="14" fillId="3" borderId="18" xfId="0" applyFont="1" applyFill="1" applyBorder="1" applyAlignment="1" applyProtection="1">
      <alignment horizontal="center" vertical="center" wrapText="1"/>
      <protection hidden="1"/>
    </xf>
    <xf numFmtId="0" fontId="0" fillId="2" borderId="0" xfId="0" applyFill="1" applyAlignment="1">
      <alignment horizontal="center"/>
    </xf>
    <xf numFmtId="49" fontId="7" fillId="5" borderId="0" xfId="0" applyNumberFormat="1" applyFont="1" applyFill="1" applyAlignment="1">
      <alignment vertical="center"/>
    </xf>
    <xf numFmtId="0" fontId="0" fillId="2" borderId="0" xfId="0" applyFill="1" applyAlignment="1">
      <alignment horizontal="right"/>
    </xf>
    <xf numFmtId="0" fontId="7" fillId="5" borderId="0" xfId="0" applyNumberFormat="1" applyFont="1" applyFill="1" applyAlignment="1">
      <alignment vertical="center"/>
    </xf>
    <xf numFmtId="0" fontId="0" fillId="2" borderId="1" xfId="0" applyFill="1" applyBorder="1" applyAlignment="1">
      <alignment horizontal="right"/>
    </xf>
    <xf numFmtId="0" fontId="0" fillId="8" borderId="1" xfId="0" applyFill="1" applyBorder="1" applyAlignment="1">
      <alignment horizontal="center"/>
    </xf>
    <xf numFmtId="0" fontId="14" fillId="2" borderId="1" xfId="0" applyFont="1" applyFill="1" applyBorder="1" applyAlignment="1">
      <alignment horizontal="center"/>
    </xf>
    <xf numFmtId="169" fontId="14" fillId="3" borderId="16" xfId="0" applyNumberFormat="1" applyFont="1" applyFill="1" applyBorder="1" applyAlignment="1" applyProtection="1">
      <alignment horizontal="center" vertical="center" wrapText="1"/>
      <protection hidden="1"/>
    </xf>
    <xf numFmtId="0" fontId="15" fillId="10" borderId="0" xfId="0" applyFont="1" applyFill="1" applyAlignment="1">
      <alignment horizontal="center" vertical="center"/>
    </xf>
    <xf numFmtId="0" fontId="16" fillId="10" borderId="0" xfId="0" applyFont="1" applyFill="1"/>
    <xf numFmtId="0" fontId="0" fillId="8" borderId="1" xfId="0" applyFill="1" applyBorder="1" applyAlignment="1">
      <alignment horizontal="center"/>
    </xf>
    <xf numFmtId="0" fontId="17" fillId="6" borderId="0" xfId="0" applyFont="1" applyFill="1" applyAlignment="1">
      <alignment horizontal="center" vertical="center"/>
    </xf>
    <xf numFmtId="0" fontId="11" fillId="3" borderId="0" xfId="0" applyFont="1" applyFill="1" applyBorder="1" applyAlignment="1" applyProtection="1">
      <alignment horizontal="center" vertical="center" wrapText="1"/>
      <protection hidden="1"/>
    </xf>
    <xf numFmtId="0" fontId="14" fillId="2" borderId="1" xfId="0" applyFont="1" applyFill="1" applyBorder="1" applyAlignment="1">
      <alignment horizontal="center"/>
    </xf>
    <xf numFmtId="0" fontId="11" fillId="3" borderId="0" xfId="0" applyFont="1" applyFill="1" applyBorder="1" applyAlignment="1" applyProtection="1">
      <alignment horizontal="center" vertical="center" wrapText="1"/>
      <protection hidden="1"/>
    </xf>
    <xf numFmtId="0" fontId="0" fillId="2" borderId="0" xfId="0" applyFill="1" applyAlignment="1">
      <alignment horizontal="center"/>
    </xf>
    <xf numFmtId="0" fontId="14" fillId="5" borderId="0" xfId="0" applyFont="1" applyFill="1" applyAlignment="1">
      <alignment horizontal="center" vertical="center"/>
    </xf>
    <xf numFmtId="9" fontId="14" fillId="5" borderId="0" xfId="0" applyNumberFormat="1" applyFont="1" applyFill="1" applyAlignment="1">
      <alignment horizontal="center" vertical="center"/>
    </xf>
    <xf numFmtId="0" fontId="14" fillId="5" borderId="14" xfId="0" applyFont="1" applyFill="1" applyBorder="1" applyAlignment="1">
      <alignment horizontal="center" vertical="center"/>
    </xf>
    <xf numFmtId="0" fontId="14" fillId="13" borderId="0" xfId="0" applyFont="1" applyFill="1" applyAlignment="1">
      <alignment horizontal="center" vertical="center"/>
    </xf>
    <xf numFmtId="0" fontId="14" fillId="12" borderId="13" xfId="0" applyFont="1" applyFill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14" fillId="2" borderId="13" xfId="0" applyFont="1" applyFill="1" applyBorder="1" applyAlignment="1">
      <alignment horizontal="center" vertical="center"/>
    </xf>
    <xf numFmtId="9" fontId="14" fillId="2" borderId="13" xfId="2" applyFont="1" applyFill="1" applyBorder="1" applyAlignment="1">
      <alignment horizontal="center" vertical="center"/>
    </xf>
    <xf numFmtId="172" fontId="14" fillId="2" borderId="1" xfId="2" applyNumberFormat="1" applyFont="1" applyFill="1" applyBorder="1" applyAlignment="1">
      <alignment horizontal="center" vertical="center"/>
    </xf>
    <xf numFmtId="0" fontId="14" fillId="7" borderId="27" xfId="0" applyFont="1" applyFill="1" applyBorder="1" applyAlignment="1">
      <alignment horizontal="center" vertical="center"/>
    </xf>
    <xf numFmtId="172" fontId="14" fillId="7" borderId="28" xfId="2" applyNumberFormat="1" applyFont="1" applyFill="1" applyBorder="1" applyAlignment="1">
      <alignment horizontal="center" vertical="center"/>
    </xf>
    <xf numFmtId="171" fontId="14" fillId="5" borderId="0" xfId="0" applyNumberFormat="1" applyFont="1" applyFill="1" applyAlignment="1">
      <alignment horizontal="center" vertical="center"/>
    </xf>
    <xf numFmtId="171" fontId="14" fillId="2" borderId="13" xfId="0" applyNumberFormat="1" applyFont="1" applyFill="1" applyBorder="1" applyAlignment="1">
      <alignment horizontal="center" vertical="center"/>
    </xf>
    <xf numFmtId="0" fontId="0" fillId="5" borderId="0" xfId="0" applyFont="1" applyFill="1" applyAlignment="1">
      <alignment horizontal="center" vertical="center"/>
    </xf>
    <xf numFmtId="0" fontId="0" fillId="0" borderId="33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36" xfId="0" applyFill="1" applyBorder="1" applyAlignment="1">
      <alignment horizontal="center" vertical="center"/>
    </xf>
    <xf numFmtId="0" fontId="0" fillId="0" borderId="38" xfId="0" applyFill="1" applyBorder="1" applyAlignment="1">
      <alignment horizontal="center" vertical="center"/>
    </xf>
    <xf numFmtId="173" fontId="0" fillId="2" borderId="1" xfId="0" applyNumberFormat="1" applyFill="1" applyBorder="1" applyAlignment="1">
      <alignment horizontal="center" vertical="center"/>
    </xf>
    <xf numFmtId="173" fontId="11" fillId="3" borderId="0" xfId="0" applyNumberFormat="1" applyFont="1" applyFill="1" applyBorder="1" applyAlignment="1" applyProtection="1">
      <alignment horizontal="center" vertical="center" wrapText="1"/>
      <protection hidden="1"/>
    </xf>
    <xf numFmtId="174" fontId="14" fillId="3" borderId="16" xfId="0" applyNumberFormat="1" applyFont="1" applyFill="1" applyBorder="1" applyAlignment="1" applyProtection="1">
      <alignment horizontal="center" vertical="center" wrapText="1"/>
      <protection hidden="1"/>
    </xf>
    <xf numFmtId="0" fontId="7" fillId="5" borderId="0" xfId="0" quotePrefix="1" applyFont="1" applyFill="1" applyAlignment="1">
      <alignment vertical="center"/>
    </xf>
    <xf numFmtId="167" fontId="0" fillId="2" borderId="1" xfId="0" applyNumberFormat="1" applyFill="1" applyBorder="1" applyAlignment="1">
      <alignment horizontal="center" vertical="center"/>
    </xf>
    <xf numFmtId="167" fontId="0" fillId="2" borderId="0" xfId="0" applyNumberFormat="1" applyFill="1"/>
    <xf numFmtId="9" fontId="0" fillId="5" borderId="0" xfId="0" applyNumberFormat="1" applyFill="1" applyAlignment="1">
      <alignment horizontal="center" vertical="center"/>
    </xf>
    <xf numFmtId="165" fontId="0" fillId="5" borderId="0" xfId="1" applyFont="1" applyFill="1" applyAlignment="1">
      <alignment horizontal="center" vertical="center"/>
    </xf>
    <xf numFmtId="165" fontId="0" fillId="5" borderId="0" xfId="0" applyNumberFormat="1" applyFill="1" applyAlignment="1">
      <alignment horizontal="center" vertical="center"/>
    </xf>
    <xf numFmtId="1" fontId="0" fillId="8" borderId="1" xfId="0" applyNumberFormat="1" applyFill="1" applyBorder="1" applyAlignment="1">
      <alignment horizontal="center"/>
    </xf>
    <xf numFmtId="170" fontId="14" fillId="12" borderId="1" xfId="2" applyNumberFormat="1" applyFont="1" applyFill="1" applyBorder="1" applyAlignment="1">
      <alignment horizontal="center" vertical="center"/>
    </xf>
    <xf numFmtId="170" fontId="14" fillId="12" borderId="12" xfId="2" applyNumberFormat="1" applyFont="1" applyFill="1" applyBorder="1" applyAlignment="1">
      <alignment horizontal="center" vertical="center"/>
    </xf>
    <xf numFmtId="172" fontId="2" fillId="12" borderId="1" xfId="2" applyNumberFormat="1" applyFont="1" applyFill="1" applyBorder="1" applyAlignment="1">
      <alignment horizontal="center" vertical="center"/>
    </xf>
    <xf numFmtId="172" fontId="14" fillId="6" borderId="1" xfId="2" applyNumberFormat="1" applyFont="1" applyFill="1" applyBorder="1" applyAlignment="1">
      <alignment horizontal="center" vertical="center"/>
    </xf>
    <xf numFmtId="9" fontId="14" fillId="12" borderId="1" xfId="2" applyFont="1" applyFill="1" applyBorder="1" applyAlignment="1">
      <alignment horizontal="center" vertical="center"/>
    </xf>
    <xf numFmtId="9" fontId="14" fillId="5" borderId="0" xfId="2" applyFont="1" applyFill="1" applyAlignment="1">
      <alignment horizontal="center" vertical="center"/>
    </xf>
    <xf numFmtId="172" fontId="14" fillId="7" borderId="14" xfId="2" applyNumberFormat="1" applyFont="1" applyFill="1" applyBorder="1" applyAlignment="1">
      <alignment horizontal="center" vertical="center"/>
    </xf>
    <xf numFmtId="172" fontId="1" fillId="2" borderId="37" xfId="2" applyNumberFormat="1" applyFont="1" applyFill="1" applyBorder="1" applyAlignment="1">
      <alignment horizontal="center" vertical="center"/>
    </xf>
    <xf numFmtId="10" fontId="1" fillId="2" borderId="37" xfId="2" applyNumberFormat="1" applyFont="1" applyFill="1" applyBorder="1" applyAlignment="1">
      <alignment horizontal="center" vertical="center"/>
    </xf>
    <xf numFmtId="172" fontId="1" fillId="2" borderId="39" xfId="2" applyNumberFormat="1" applyFont="1" applyFill="1" applyBorder="1" applyAlignment="1">
      <alignment horizontal="center" vertical="center"/>
    </xf>
    <xf numFmtId="172" fontId="1" fillId="8" borderId="41" xfId="2" applyNumberFormat="1" applyFont="1" applyFill="1" applyBorder="1" applyAlignment="1">
      <alignment horizontal="center" vertical="center"/>
    </xf>
    <xf numFmtId="172" fontId="1" fillId="8" borderId="37" xfId="2" applyNumberFormat="1" applyFont="1" applyFill="1" applyBorder="1" applyAlignment="1">
      <alignment horizontal="center" vertical="center"/>
    </xf>
    <xf numFmtId="172" fontId="1" fillId="8" borderId="16" xfId="2" applyNumberFormat="1" applyFont="1" applyFill="1" applyBorder="1" applyAlignment="1">
      <alignment horizontal="center" vertical="center"/>
    </xf>
    <xf numFmtId="172" fontId="1" fillId="14" borderId="37" xfId="2" applyNumberFormat="1" applyFont="1" applyFill="1" applyBorder="1" applyAlignment="1">
      <alignment horizontal="center" vertical="center"/>
    </xf>
    <xf numFmtId="9" fontId="14" fillId="8" borderId="1" xfId="0" applyNumberFormat="1" applyFont="1" applyFill="1" applyBorder="1" applyAlignment="1">
      <alignment horizontal="center" vertical="center"/>
    </xf>
    <xf numFmtId="0" fontId="14" fillId="11" borderId="1" xfId="0" applyFont="1" applyFill="1" applyBorder="1" applyAlignment="1">
      <alignment horizontal="center" vertical="center"/>
    </xf>
    <xf numFmtId="9" fontId="1" fillId="12" borderId="1" xfId="2" applyFont="1" applyFill="1" applyBorder="1" applyAlignment="1">
      <alignment horizontal="center" vertical="center"/>
    </xf>
    <xf numFmtId="170" fontId="14" fillId="2" borderId="1" xfId="4" applyNumberFormat="1" applyFont="1" applyFill="1" applyBorder="1" applyAlignment="1">
      <alignment horizontal="center" vertical="center"/>
    </xf>
    <xf numFmtId="9" fontId="0" fillId="15" borderId="1" xfId="2" applyFont="1" applyFill="1" applyBorder="1" applyAlignment="1">
      <alignment horizontal="center" vertical="center"/>
    </xf>
    <xf numFmtId="172" fontId="14" fillId="9" borderId="1" xfId="2" applyNumberFormat="1" applyFont="1" applyFill="1" applyBorder="1" applyAlignment="1">
      <alignment horizontal="center" vertical="center"/>
    </xf>
    <xf numFmtId="170" fontId="14" fillId="16" borderId="1" xfId="4" applyNumberFormat="1" applyFont="1" applyFill="1" applyBorder="1" applyAlignment="1">
      <alignment horizontal="center" vertical="center"/>
    </xf>
    <xf numFmtId="172" fontId="14" fillId="16" borderId="1" xfId="2" applyNumberFormat="1" applyFont="1" applyFill="1" applyBorder="1" applyAlignment="1">
      <alignment horizontal="center" vertical="center"/>
    </xf>
    <xf numFmtId="172" fontId="14" fillId="16" borderId="14" xfId="2" applyNumberFormat="1" applyFont="1" applyFill="1" applyBorder="1" applyAlignment="1">
      <alignment horizontal="center" vertical="center"/>
    </xf>
    <xf numFmtId="17" fontId="14" fillId="16" borderId="18" xfId="0" applyNumberFormat="1" applyFont="1" applyFill="1" applyBorder="1" applyAlignment="1">
      <alignment horizontal="center" vertical="center"/>
    </xf>
    <xf numFmtId="0" fontId="14" fillId="16" borderId="14" xfId="0" applyFont="1" applyFill="1" applyBorder="1" applyAlignment="1">
      <alignment horizontal="center" vertical="center"/>
    </xf>
    <xf numFmtId="170" fontId="14" fillId="16" borderId="1" xfId="2" applyNumberFormat="1" applyFont="1" applyFill="1" applyBorder="1" applyAlignment="1">
      <alignment horizontal="center" vertical="center"/>
    </xf>
    <xf numFmtId="0" fontId="0" fillId="5" borderId="0" xfId="0" applyFill="1"/>
    <xf numFmtId="0" fontId="0" fillId="5" borderId="0" xfId="0" applyFill="1" applyBorder="1"/>
    <xf numFmtId="0" fontId="0" fillId="5" borderId="0" xfId="0" applyFill="1" applyAlignment="1">
      <alignment vertical="center"/>
    </xf>
    <xf numFmtId="0" fontId="8" fillId="5" borderId="0" xfId="0" applyFont="1" applyFill="1" applyAlignment="1">
      <alignment vertical="center"/>
    </xf>
    <xf numFmtId="0" fontId="7" fillId="5" borderId="0" xfId="0" quotePrefix="1" applyFont="1" applyFill="1" applyBorder="1" applyAlignment="1">
      <alignment vertical="center"/>
    </xf>
    <xf numFmtId="49" fontId="7" fillId="5" borderId="0" xfId="0" applyNumberFormat="1" applyFont="1" applyFill="1" applyBorder="1" applyAlignment="1">
      <alignment vertical="center"/>
    </xf>
    <xf numFmtId="0" fontId="7" fillId="5" borderId="0" xfId="0" applyNumberFormat="1" applyFont="1" applyFill="1" applyBorder="1" applyAlignment="1">
      <alignment vertical="center"/>
    </xf>
    <xf numFmtId="0" fontId="0" fillId="5" borderId="50" xfId="0" applyFill="1" applyBorder="1"/>
    <xf numFmtId="0" fontId="11" fillId="3" borderId="0" xfId="0" applyFont="1" applyFill="1" applyBorder="1" applyAlignment="1" applyProtection="1">
      <alignment vertical="center" wrapText="1"/>
      <protection hidden="1"/>
    </xf>
    <xf numFmtId="172" fontId="14" fillId="2" borderId="54" xfId="2" applyNumberFormat="1" applyFont="1" applyFill="1" applyBorder="1" applyAlignment="1">
      <alignment horizontal="center" vertical="center"/>
    </xf>
    <xf numFmtId="0" fontId="0" fillId="0" borderId="55" xfId="0" applyFill="1" applyBorder="1" applyAlignment="1">
      <alignment horizontal="center" vertical="center"/>
    </xf>
    <xf numFmtId="0" fontId="0" fillId="0" borderId="57" xfId="0" applyFill="1" applyBorder="1" applyAlignment="1">
      <alignment horizontal="center" vertical="center"/>
    </xf>
    <xf numFmtId="172" fontId="14" fillId="7" borderId="60" xfId="2" applyNumberFormat="1" applyFont="1" applyFill="1" applyBorder="1" applyAlignment="1">
      <alignment horizontal="center" vertical="center"/>
    </xf>
    <xf numFmtId="170" fontId="14" fillId="2" borderId="54" xfId="4" applyNumberFormat="1" applyFont="1" applyFill="1" applyBorder="1" applyAlignment="1">
      <alignment horizontal="center" vertical="center"/>
    </xf>
    <xf numFmtId="0" fontId="14" fillId="5" borderId="47" xfId="0" applyFont="1" applyFill="1" applyBorder="1" applyAlignment="1">
      <alignment horizontal="center" vertical="center"/>
    </xf>
    <xf numFmtId="0" fontId="14" fillId="5" borderId="48" xfId="0" applyFont="1" applyFill="1" applyBorder="1" applyAlignment="1">
      <alignment horizontal="center" vertical="center"/>
    </xf>
    <xf numFmtId="9" fontId="0" fillId="5" borderId="48" xfId="2" applyFont="1" applyFill="1" applyBorder="1" applyAlignment="1">
      <alignment horizontal="center" vertical="center"/>
    </xf>
    <xf numFmtId="0" fontId="14" fillId="11" borderId="48" xfId="0" applyFont="1" applyFill="1" applyBorder="1" applyAlignment="1">
      <alignment horizontal="center" vertical="center"/>
    </xf>
    <xf numFmtId="0" fontId="14" fillId="11" borderId="49" xfId="0" applyFont="1" applyFill="1" applyBorder="1" applyAlignment="1">
      <alignment horizontal="center" vertical="center"/>
    </xf>
    <xf numFmtId="0" fontId="14" fillId="5" borderId="50" xfId="0" applyFont="1" applyFill="1" applyBorder="1" applyAlignment="1">
      <alignment horizontal="center" vertical="center"/>
    </xf>
    <xf numFmtId="9" fontId="14" fillId="8" borderId="54" xfId="0" applyNumberFormat="1" applyFont="1" applyFill="1" applyBorder="1" applyAlignment="1">
      <alignment horizontal="center" vertical="center"/>
    </xf>
    <xf numFmtId="0" fontId="14" fillId="5" borderId="60" xfId="0" applyFont="1" applyFill="1" applyBorder="1" applyAlignment="1">
      <alignment horizontal="center" vertical="center"/>
    </xf>
    <xf numFmtId="172" fontId="2" fillId="12" borderId="54" xfId="2" applyNumberFormat="1" applyFont="1" applyFill="1" applyBorder="1" applyAlignment="1">
      <alignment horizontal="center" vertical="center"/>
    </xf>
    <xf numFmtId="0" fontId="14" fillId="12" borderId="67" xfId="0" applyFont="1" applyFill="1" applyBorder="1" applyAlignment="1">
      <alignment horizontal="center" vertical="center"/>
    </xf>
    <xf numFmtId="170" fontId="14" fillId="12" borderId="54" xfId="2" applyNumberFormat="1" applyFont="1" applyFill="1" applyBorder="1" applyAlignment="1">
      <alignment horizontal="center" vertical="center"/>
    </xf>
    <xf numFmtId="0" fontId="0" fillId="10" borderId="0" xfId="0" applyFill="1"/>
    <xf numFmtId="0" fontId="4" fillId="10" borderId="0" xfId="0" applyFont="1" applyFill="1"/>
    <xf numFmtId="3" fontId="19" fillId="10" borderId="1" xfId="0" applyNumberFormat="1" applyFont="1" applyFill="1" applyBorder="1" applyAlignment="1" applyProtection="1">
      <alignment horizontal="center" vertical="center"/>
      <protection hidden="1"/>
    </xf>
    <xf numFmtId="3" fontId="14" fillId="10" borderId="1" xfId="1" applyNumberFormat="1" applyFont="1" applyFill="1" applyBorder="1" applyAlignment="1" applyProtection="1">
      <alignment horizontal="center" vertical="center"/>
      <protection hidden="1"/>
    </xf>
    <xf numFmtId="9" fontId="19" fillId="10" borderId="1" xfId="2" applyFont="1" applyFill="1" applyBorder="1" applyAlignment="1" applyProtection="1">
      <alignment horizontal="center" vertical="center"/>
      <protection hidden="1"/>
    </xf>
    <xf numFmtId="3" fontId="9" fillId="10" borderId="1" xfId="0" applyNumberFormat="1" applyFont="1" applyFill="1" applyBorder="1" applyAlignment="1" applyProtection="1">
      <alignment horizontal="center" vertical="center"/>
      <protection hidden="1"/>
    </xf>
    <xf numFmtId="167" fontId="0" fillId="10" borderId="1" xfId="0" applyNumberFormat="1" applyFont="1" applyFill="1" applyBorder="1" applyAlignment="1" applyProtection="1">
      <alignment horizontal="center" vertical="center"/>
      <protection hidden="1"/>
    </xf>
    <xf numFmtId="169" fontId="0" fillId="10" borderId="1" xfId="0" applyNumberFormat="1" applyFont="1" applyFill="1" applyBorder="1" applyAlignment="1" applyProtection="1">
      <alignment horizontal="center" vertical="center"/>
      <protection hidden="1"/>
    </xf>
    <xf numFmtId="175" fontId="0" fillId="10" borderId="1" xfId="0" applyNumberFormat="1" applyFont="1" applyFill="1" applyBorder="1" applyAlignment="1" applyProtection="1">
      <alignment horizontal="center" vertical="center"/>
      <protection hidden="1"/>
    </xf>
    <xf numFmtId="168" fontId="0" fillId="10" borderId="1" xfId="0" applyNumberFormat="1" applyFont="1" applyFill="1" applyBorder="1" applyAlignment="1" applyProtection="1">
      <alignment horizontal="center" vertical="center"/>
      <protection hidden="1"/>
    </xf>
    <xf numFmtId="168" fontId="14" fillId="10" borderId="1" xfId="0" applyNumberFormat="1" applyFont="1" applyFill="1" applyBorder="1" applyAlignment="1" applyProtection="1">
      <alignment horizontal="center" vertical="center"/>
      <protection hidden="1"/>
    </xf>
    <xf numFmtId="3" fontId="10" fillId="10" borderId="1" xfId="0" applyNumberFormat="1" applyFont="1" applyFill="1" applyBorder="1" applyAlignment="1" applyProtection="1">
      <alignment horizontal="center" vertical="center"/>
      <protection hidden="1"/>
    </xf>
    <xf numFmtId="0" fontId="0" fillId="10" borderId="15" xfId="0" applyFill="1" applyBorder="1"/>
    <xf numFmtId="0" fontId="0" fillId="10" borderId="26" xfId="0" applyFill="1" applyBorder="1"/>
    <xf numFmtId="0" fontId="0" fillId="10" borderId="7" xfId="0" applyFill="1" applyBorder="1"/>
    <xf numFmtId="0" fontId="0" fillId="10" borderId="17" xfId="0" applyFill="1" applyBorder="1"/>
    <xf numFmtId="0" fontId="0" fillId="10" borderId="11" xfId="0" applyFill="1" applyBorder="1"/>
    <xf numFmtId="0" fontId="0" fillId="10" borderId="19" xfId="0" applyFill="1" applyBorder="1"/>
    <xf numFmtId="0" fontId="0" fillId="10" borderId="25" xfId="0" applyFill="1" applyBorder="1"/>
    <xf numFmtId="0" fontId="0" fillId="10" borderId="20" xfId="0" applyFill="1" applyBorder="1"/>
    <xf numFmtId="0" fontId="0" fillId="10" borderId="0" xfId="0" applyFill="1" applyAlignment="1">
      <alignment vertical="center"/>
    </xf>
    <xf numFmtId="0" fontId="8" fillId="10" borderId="0" xfId="0" applyFont="1" applyFill="1" applyAlignment="1">
      <alignment vertical="center"/>
    </xf>
    <xf numFmtId="0" fontId="4" fillId="10" borderId="0" xfId="0" applyFont="1" applyFill="1" applyBorder="1"/>
    <xf numFmtId="0" fontId="0" fillId="10" borderId="0" xfId="0" applyFill="1" applyBorder="1" applyAlignment="1">
      <alignment vertical="center"/>
    </xf>
    <xf numFmtId="0" fontId="12" fillId="10" borderId="0" xfId="0" applyFont="1" applyFill="1" applyBorder="1" applyAlignment="1">
      <alignment horizontal="center" vertical="center"/>
    </xf>
    <xf numFmtId="168" fontId="6" fillId="10" borderId="1" xfId="0" applyNumberFormat="1" applyFont="1" applyFill="1" applyBorder="1" applyAlignment="1" applyProtection="1">
      <alignment horizontal="center" vertical="center"/>
      <protection hidden="1"/>
    </xf>
    <xf numFmtId="172" fontId="0" fillId="2" borderId="0" xfId="2" applyNumberFormat="1" applyFont="1" applyFill="1"/>
    <xf numFmtId="3" fontId="20" fillId="10" borderId="1" xfId="0" applyNumberFormat="1" applyFont="1" applyFill="1" applyBorder="1" applyAlignment="1" applyProtection="1">
      <alignment horizontal="center" vertical="center"/>
      <protection hidden="1"/>
    </xf>
    <xf numFmtId="0" fontId="0" fillId="2" borderId="0" xfId="0" applyFill="1" applyAlignment="1">
      <alignment horizontal="center"/>
    </xf>
    <xf numFmtId="167" fontId="20" fillId="10" borderId="1" xfId="0" applyNumberFormat="1" applyFont="1" applyFill="1" applyBorder="1" applyAlignment="1" applyProtection="1">
      <alignment horizontal="center" vertical="center"/>
      <protection hidden="1"/>
    </xf>
    <xf numFmtId="174" fontId="20" fillId="10" borderId="1" xfId="0" applyNumberFormat="1" applyFont="1" applyFill="1" applyBorder="1" applyAlignment="1" applyProtection="1">
      <alignment horizontal="center" vertical="center"/>
      <protection hidden="1"/>
    </xf>
    <xf numFmtId="167" fontId="21" fillId="10" borderId="1" xfId="0" applyNumberFormat="1" applyFont="1" applyFill="1" applyBorder="1" applyAlignment="1" applyProtection="1">
      <alignment horizontal="center" vertical="center"/>
      <protection hidden="1"/>
    </xf>
    <xf numFmtId="176" fontId="21" fillId="10" borderId="1" xfId="0" applyNumberFormat="1" applyFont="1" applyFill="1" applyBorder="1" applyAlignment="1" applyProtection="1">
      <alignment horizontal="center" vertical="center"/>
      <protection hidden="1"/>
    </xf>
    <xf numFmtId="3" fontId="21" fillId="10" borderId="1" xfId="0" applyNumberFormat="1" applyFont="1" applyFill="1" applyBorder="1" applyAlignment="1" applyProtection="1">
      <alignment horizontal="center" vertical="center"/>
      <protection hidden="1"/>
    </xf>
    <xf numFmtId="0" fontId="9" fillId="3" borderId="0" xfId="0" applyFont="1" applyFill="1" applyBorder="1" applyAlignment="1" applyProtection="1">
      <alignment horizontal="center" vertical="center" wrapText="1"/>
      <protection hidden="1"/>
    </xf>
    <xf numFmtId="17" fontId="14" fillId="9" borderId="1" xfId="0" applyNumberFormat="1" applyFont="1" applyFill="1" applyBorder="1" applyAlignment="1">
      <alignment horizontal="center" vertical="center"/>
    </xf>
    <xf numFmtId="17" fontId="14" fillId="5" borderId="1" xfId="0" applyNumberFormat="1" applyFont="1" applyFill="1" applyBorder="1" applyAlignment="1">
      <alignment horizontal="center" vertical="center"/>
    </xf>
    <xf numFmtId="0" fontId="14" fillId="9" borderId="1" xfId="0" applyFont="1" applyFill="1" applyBorder="1" applyAlignment="1">
      <alignment horizontal="center" vertical="center"/>
    </xf>
    <xf numFmtId="0" fontId="14" fillId="5" borderId="1" xfId="0" applyFont="1" applyFill="1" applyBorder="1" applyAlignment="1">
      <alignment horizontal="center" vertical="center"/>
    </xf>
    <xf numFmtId="17" fontId="14" fillId="8" borderId="1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0" fillId="10" borderId="1" xfId="0" applyFill="1" applyBorder="1" applyAlignment="1">
      <alignment horizontal="center"/>
    </xf>
    <xf numFmtId="164" fontId="14" fillId="5" borderId="0" xfId="0" applyNumberFormat="1" applyFont="1" applyFill="1" applyAlignment="1">
      <alignment horizontal="center" vertical="center"/>
    </xf>
    <xf numFmtId="164" fontId="14" fillId="12" borderId="20" xfId="0" applyNumberFormat="1" applyFont="1" applyFill="1" applyBorder="1" applyAlignment="1">
      <alignment horizontal="center" vertical="center"/>
    </xf>
    <xf numFmtId="164" fontId="14" fillId="12" borderId="1" xfId="4" applyNumberFormat="1" applyFont="1" applyFill="1" applyBorder="1" applyAlignment="1">
      <alignment horizontal="center" vertical="center"/>
    </xf>
    <xf numFmtId="164" fontId="14" fillId="13" borderId="0" xfId="0" applyNumberFormat="1" applyFont="1" applyFill="1" applyAlignment="1">
      <alignment horizontal="center" vertical="center"/>
    </xf>
    <xf numFmtId="164" fontId="14" fillId="12" borderId="13" xfId="0" applyNumberFormat="1" applyFont="1" applyFill="1" applyBorder="1" applyAlignment="1">
      <alignment horizontal="center" vertical="center"/>
    </xf>
    <xf numFmtId="164" fontId="14" fillId="12" borderId="27" xfId="0" applyNumberFormat="1" applyFont="1" applyFill="1" applyBorder="1" applyAlignment="1">
      <alignment horizontal="center" vertical="center"/>
    </xf>
    <xf numFmtId="164" fontId="1" fillId="12" borderId="1" xfId="2" applyNumberFormat="1" applyFont="1" applyFill="1" applyBorder="1" applyAlignment="1">
      <alignment horizontal="center" vertical="center"/>
    </xf>
    <xf numFmtId="164" fontId="14" fillId="12" borderId="28" xfId="4" applyNumberFormat="1" applyFont="1" applyFill="1" applyBorder="1" applyAlignment="1">
      <alignment horizontal="center" vertical="center"/>
    </xf>
    <xf numFmtId="164" fontId="14" fillId="12" borderId="30" xfId="0" applyNumberFormat="1" applyFont="1" applyFill="1" applyBorder="1" applyAlignment="1">
      <alignment horizontal="center" vertical="center"/>
    </xf>
    <xf numFmtId="164" fontId="14" fillId="12" borderId="31" xfId="4" applyNumberFormat="1" applyFont="1" applyFill="1" applyBorder="1" applyAlignment="1">
      <alignment horizontal="center" vertical="center"/>
    </xf>
    <xf numFmtId="164" fontId="0" fillId="5" borderId="0" xfId="0" applyNumberFormat="1" applyFill="1" applyAlignment="1">
      <alignment horizontal="center" vertical="center"/>
    </xf>
    <xf numFmtId="164" fontId="0" fillId="12" borderId="13" xfId="0" applyNumberFormat="1" applyFill="1" applyBorder="1" applyAlignment="1">
      <alignment horizontal="center" vertical="center"/>
    </xf>
    <xf numFmtId="164" fontId="0" fillId="12" borderId="1" xfId="4" applyNumberFormat="1" applyFont="1" applyFill="1" applyBorder="1" applyAlignment="1">
      <alignment horizontal="center" vertical="center"/>
    </xf>
    <xf numFmtId="164" fontId="0" fillId="8" borderId="1" xfId="4" applyNumberFormat="1" applyFont="1" applyFill="1" applyBorder="1" applyAlignment="1">
      <alignment horizontal="center" vertical="center"/>
    </xf>
    <xf numFmtId="164" fontId="0" fillId="13" borderId="0" xfId="0" applyNumberFormat="1" applyFill="1" applyAlignment="1">
      <alignment horizontal="center" vertical="center"/>
    </xf>
    <xf numFmtId="164" fontId="0" fillId="12" borderId="27" xfId="0" applyNumberFormat="1" applyFill="1" applyBorder="1" applyAlignment="1">
      <alignment horizontal="center" vertical="center"/>
    </xf>
    <xf numFmtId="164" fontId="0" fillId="10" borderId="0" xfId="0" applyNumberFormat="1" applyFill="1" applyAlignment="1">
      <alignment horizontal="center" vertical="center"/>
    </xf>
    <xf numFmtId="164" fontId="14" fillId="2" borderId="30" xfId="0" applyNumberFormat="1" applyFont="1" applyFill="1" applyBorder="1" applyAlignment="1">
      <alignment horizontal="center" vertical="center"/>
    </xf>
    <xf numFmtId="164" fontId="14" fillId="6" borderId="31" xfId="0" applyNumberFormat="1" applyFont="1" applyFill="1" applyBorder="1" applyAlignment="1">
      <alignment horizontal="center" vertical="center"/>
    </xf>
    <xf numFmtId="164" fontId="14" fillId="2" borderId="31" xfId="0" applyNumberFormat="1" applyFont="1" applyFill="1" applyBorder="1" applyAlignment="1">
      <alignment horizontal="center" vertical="center"/>
    </xf>
    <xf numFmtId="164" fontId="14" fillId="7" borderId="30" xfId="0" applyNumberFormat="1" applyFont="1" applyFill="1" applyBorder="1" applyAlignment="1">
      <alignment horizontal="center" vertical="center"/>
    </xf>
    <xf numFmtId="164" fontId="14" fillId="7" borderId="31" xfId="4" applyNumberFormat="1" applyFont="1" applyFill="1" applyBorder="1" applyAlignment="1">
      <alignment horizontal="center" vertical="center"/>
    </xf>
    <xf numFmtId="164" fontId="14" fillId="7" borderId="31" xfId="0" applyNumberFormat="1" applyFont="1" applyFill="1" applyBorder="1" applyAlignment="1">
      <alignment horizontal="center" vertical="center"/>
    </xf>
    <xf numFmtId="164" fontId="6" fillId="0" borderId="40" xfId="0" applyNumberFormat="1" applyFont="1" applyFill="1" applyBorder="1" applyAlignment="1">
      <alignment horizontal="center" vertical="center"/>
    </xf>
    <xf numFmtId="164" fontId="1" fillId="6" borderId="37" xfId="4" applyNumberFormat="1" applyFont="1" applyFill="1" applyBorder="1" applyAlignment="1">
      <alignment horizontal="center" vertical="center"/>
    </xf>
    <xf numFmtId="164" fontId="0" fillId="9" borderId="37" xfId="4" applyNumberFormat="1" applyFont="1" applyFill="1" applyBorder="1" applyAlignment="1">
      <alignment horizontal="center" vertical="center"/>
    </xf>
    <xf numFmtId="164" fontId="0" fillId="5" borderId="37" xfId="4" applyNumberFormat="1" applyFont="1" applyFill="1" applyBorder="1" applyAlignment="1">
      <alignment horizontal="center" vertical="center"/>
    </xf>
    <xf numFmtId="164" fontId="0" fillId="0" borderId="40" xfId="0" applyNumberFormat="1" applyFill="1" applyBorder="1" applyAlignment="1">
      <alignment horizontal="center" vertical="center"/>
    </xf>
    <xf numFmtId="164" fontId="0" fillId="0" borderId="0" xfId="0" applyNumberFormat="1" applyFill="1" applyAlignment="1">
      <alignment horizontal="center" vertical="center"/>
    </xf>
    <xf numFmtId="164" fontId="0" fillId="0" borderId="36" xfId="0" applyNumberFormat="1" applyFill="1" applyBorder="1" applyAlignment="1">
      <alignment horizontal="center" vertical="center"/>
    </xf>
    <xf numFmtId="164" fontId="0" fillId="0" borderId="38" xfId="0" applyNumberFormat="1" applyFill="1" applyBorder="1" applyAlignment="1">
      <alignment horizontal="center" vertical="center"/>
    </xf>
    <xf numFmtId="164" fontId="14" fillId="6" borderId="31" xfId="4" applyNumberFormat="1" applyFont="1" applyFill="1" applyBorder="1" applyAlignment="1">
      <alignment horizontal="center" vertical="center"/>
    </xf>
    <xf numFmtId="164" fontId="14" fillId="2" borderId="31" xfId="4" applyNumberFormat="1" applyFont="1" applyFill="1" applyBorder="1" applyAlignment="1">
      <alignment horizontal="center" vertical="center"/>
    </xf>
    <xf numFmtId="164" fontId="0" fillId="5" borderId="34" xfId="4" applyNumberFormat="1" applyFont="1" applyFill="1" applyBorder="1" applyAlignment="1">
      <alignment horizontal="center" vertical="center"/>
    </xf>
    <xf numFmtId="164" fontId="6" fillId="0" borderId="36" xfId="0" applyNumberFormat="1" applyFont="1" applyFill="1" applyBorder="1" applyAlignment="1">
      <alignment horizontal="center" vertical="center"/>
    </xf>
    <xf numFmtId="164" fontId="0" fillId="5" borderId="39" xfId="4" applyNumberFormat="1" applyFont="1" applyFill="1" applyBorder="1" applyAlignment="1">
      <alignment horizontal="center" vertical="center"/>
    </xf>
    <xf numFmtId="164" fontId="0" fillId="0" borderId="33" xfId="0" applyNumberFormat="1" applyFill="1" applyBorder="1" applyAlignment="1">
      <alignment horizontal="center" vertical="center"/>
    </xf>
    <xf numFmtId="164" fontId="0" fillId="6" borderId="37" xfId="0" applyNumberFormat="1" applyFont="1" applyFill="1" applyBorder="1" applyAlignment="1">
      <alignment horizontal="center" vertical="center"/>
    </xf>
    <xf numFmtId="164" fontId="0" fillId="9" borderId="37" xfId="0" applyNumberFormat="1" applyFill="1" applyBorder="1" applyAlignment="1">
      <alignment horizontal="center" vertical="center"/>
    </xf>
    <xf numFmtId="164" fontId="0" fillId="5" borderId="37" xfId="0" applyNumberFormat="1" applyFill="1" applyBorder="1" applyAlignment="1">
      <alignment horizontal="center" vertical="center"/>
    </xf>
    <xf numFmtId="164" fontId="0" fillId="0" borderId="34" xfId="4" applyNumberFormat="1" applyFont="1" applyFill="1" applyBorder="1" applyAlignment="1">
      <alignment horizontal="center" vertical="center"/>
    </xf>
    <xf numFmtId="164" fontId="6" fillId="0" borderId="34" xfId="4" applyNumberFormat="1" applyFont="1" applyFill="1" applyBorder="1" applyAlignment="1">
      <alignment horizontal="center" vertical="center"/>
    </xf>
    <xf numFmtId="164" fontId="0" fillId="0" borderId="37" xfId="4" applyNumberFormat="1" applyFont="1" applyFill="1" applyBorder="1" applyAlignment="1">
      <alignment horizontal="center" vertical="center"/>
    </xf>
    <xf numFmtId="164" fontId="6" fillId="0" borderId="37" xfId="4" applyNumberFormat="1" applyFont="1" applyFill="1" applyBorder="1" applyAlignment="1">
      <alignment horizontal="center" vertical="center"/>
    </xf>
    <xf numFmtId="164" fontId="0" fillId="0" borderId="39" xfId="4" applyNumberFormat="1" applyFont="1" applyFill="1" applyBorder="1" applyAlignment="1">
      <alignment horizontal="center" vertical="center"/>
    </xf>
    <xf numFmtId="164" fontId="14" fillId="12" borderId="18" xfId="4" applyNumberFormat="1" applyFont="1" applyFill="1" applyBorder="1" applyAlignment="1">
      <alignment horizontal="center" vertical="center"/>
    </xf>
    <xf numFmtId="164" fontId="14" fillId="12" borderId="64" xfId="4" applyNumberFormat="1" applyFont="1" applyFill="1" applyBorder="1" applyAlignment="1">
      <alignment horizontal="center" vertical="center"/>
    </xf>
    <xf numFmtId="164" fontId="14" fillId="16" borderId="31" xfId="4" applyNumberFormat="1" applyFont="1" applyFill="1" applyBorder="1" applyAlignment="1">
      <alignment horizontal="center" vertical="center"/>
    </xf>
    <xf numFmtId="164" fontId="14" fillId="12" borderId="52" xfId="4" applyNumberFormat="1" applyFont="1" applyFill="1" applyBorder="1" applyAlignment="1">
      <alignment horizontal="center" vertical="center"/>
    </xf>
    <xf numFmtId="164" fontId="0" fillId="16" borderId="1" xfId="4" applyNumberFormat="1" applyFont="1" applyFill="1" applyBorder="1" applyAlignment="1">
      <alignment horizontal="center" vertical="center"/>
    </xf>
    <xf numFmtId="164" fontId="0" fillId="12" borderId="54" xfId="4" applyNumberFormat="1" applyFont="1" applyFill="1" applyBorder="1" applyAlignment="1">
      <alignment horizontal="center" vertical="center"/>
    </xf>
    <xf numFmtId="164" fontId="0" fillId="16" borderId="28" xfId="4" applyNumberFormat="1" applyFont="1" applyFill="1" applyBorder="1" applyAlignment="1">
      <alignment horizontal="center" vertical="center"/>
    </xf>
    <xf numFmtId="164" fontId="0" fillId="12" borderId="28" xfId="4" applyNumberFormat="1" applyFont="1" applyFill="1" applyBorder="1" applyAlignment="1">
      <alignment horizontal="center" vertical="center"/>
    </xf>
    <xf numFmtId="164" fontId="0" fillId="12" borderId="68" xfId="4" applyNumberFormat="1" applyFont="1" applyFill="1" applyBorder="1" applyAlignment="1">
      <alignment horizontal="center" vertical="center"/>
    </xf>
    <xf numFmtId="164" fontId="14" fillId="9" borderId="31" xfId="0" applyNumberFormat="1" applyFont="1" applyFill="1" applyBorder="1" applyAlignment="1">
      <alignment horizontal="center" vertical="center"/>
    </xf>
    <xf numFmtId="164" fontId="14" fillId="2" borderId="52" xfId="0" applyNumberFormat="1" applyFont="1" applyFill="1" applyBorder="1" applyAlignment="1">
      <alignment horizontal="center" vertical="center"/>
    </xf>
    <xf numFmtId="164" fontId="14" fillId="16" borderId="31" xfId="0" applyNumberFormat="1" applyFont="1" applyFill="1" applyBorder="1" applyAlignment="1">
      <alignment horizontal="center" vertical="center"/>
    </xf>
    <xf numFmtId="164" fontId="14" fillId="7" borderId="52" xfId="0" applyNumberFormat="1" applyFont="1" applyFill="1" applyBorder="1" applyAlignment="1">
      <alignment horizontal="center" vertical="center"/>
    </xf>
    <xf numFmtId="164" fontId="14" fillId="9" borderId="1" xfId="4" applyNumberFormat="1" applyFont="1" applyFill="1" applyBorder="1" applyAlignment="1">
      <alignment horizontal="center" vertical="center"/>
    </xf>
    <xf numFmtId="164" fontId="14" fillId="2" borderId="1" xfId="4" applyNumberFormat="1" applyFont="1" applyFill="1" applyBorder="1" applyAlignment="1">
      <alignment horizontal="center" vertical="center"/>
    </xf>
    <xf numFmtId="164" fontId="14" fillId="2" borderId="54" xfId="4" applyNumberFormat="1" applyFont="1" applyFill="1" applyBorder="1" applyAlignment="1">
      <alignment horizontal="center" vertical="center"/>
    </xf>
    <xf numFmtId="164" fontId="0" fillId="5" borderId="44" xfId="0" applyNumberFormat="1" applyFill="1" applyBorder="1" applyAlignment="1">
      <alignment horizontal="center" vertical="center"/>
    </xf>
    <xf numFmtId="164" fontId="0" fillId="0" borderId="58" xfId="4" applyNumberFormat="1" applyFont="1" applyFill="1" applyBorder="1" applyAlignment="1">
      <alignment horizontal="center" vertical="center"/>
    </xf>
    <xf numFmtId="164" fontId="0" fillId="0" borderId="44" xfId="0" applyNumberFormat="1" applyFill="1" applyBorder="1" applyAlignment="1">
      <alignment horizontal="center" vertical="center"/>
    </xf>
    <xf numFmtId="164" fontId="0" fillId="0" borderId="43" xfId="0" applyNumberFormat="1" applyFill="1" applyBorder="1" applyAlignment="1">
      <alignment horizontal="center" vertical="center"/>
    </xf>
    <xf numFmtId="164" fontId="14" fillId="16" borderId="1" xfId="4" applyNumberFormat="1" applyFont="1" applyFill="1" applyBorder="1" applyAlignment="1">
      <alignment horizontal="center" vertical="center"/>
    </xf>
    <xf numFmtId="164" fontId="0" fillId="0" borderId="56" xfId="4" applyNumberFormat="1" applyFont="1" applyFill="1" applyBorder="1" applyAlignment="1">
      <alignment horizontal="center" vertical="center"/>
    </xf>
    <xf numFmtId="164" fontId="0" fillId="0" borderId="37" xfId="0" applyNumberFormat="1" applyFill="1" applyBorder="1" applyAlignment="1">
      <alignment horizontal="center" vertical="center"/>
    </xf>
    <xf numFmtId="164" fontId="0" fillId="0" borderId="58" xfId="0" applyNumberFormat="1" applyFill="1" applyBorder="1" applyAlignment="1">
      <alignment horizontal="center" vertical="center"/>
    </xf>
    <xf numFmtId="164" fontId="0" fillId="5" borderId="38" xfId="0" applyNumberFormat="1" applyFill="1" applyBorder="1" applyAlignment="1">
      <alignment horizontal="center" vertical="center"/>
    </xf>
    <xf numFmtId="164" fontId="0" fillId="9" borderId="63" xfId="4" applyNumberFormat="1" applyFont="1" applyFill="1" applyBorder="1" applyAlignment="1">
      <alignment horizontal="center" vertical="center"/>
    </xf>
    <xf numFmtId="164" fontId="0" fillId="0" borderId="39" xfId="0" applyNumberFormat="1" applyFill="1" applyBorder="1" applyAlignment="1">
      <alignment horizontal="center" vertical="center"/>
    </xf>
    <xf numFmtId="164" fontId="0" fillId="0" borderId="59" xfId="0" applyNumberFormat="1" applyFill="1" applyBorder="1" applyAlignment="1">
      <alignment horizontal="center" vertical="center"/>
    </xf>
    <xf numFmtId="164" fontId="0" fillId="0" borderId="59" xfId="4" applyNumberFormat="1" applyFont="1" applyFill="1" applyBorder="1" applyAlignment="1">
      <alignment horizontal="center" vertical="center"/>
    </xf>
    <xf numFmtId="0" fontId="9" fillId="10" borderId="1" xfId="0" applyFont="1" applyFill="1" applyBorder="1" applyAlignment="1" applyProtection="1">
      <alignment vertical="center"/>
      <protection hidden="1"/>
    </xf>
    <xf numFmtId="0" fontId="20" fillId="10" borderId="1" xfId="0" applyFont="1" applyFill="1" applyBorder="1" applyAlignment="1" applyProtection="1">
      <alignment vertical="center"/>
      <protection hidden="1"/>
    </xf>
    <xf numFmtId="0" fontId="14" fillId="5" borderId="0" xfId="0" applyFont="1" applyFill="1" applyBorder="1" applyAlignment="1">
      <alignment horizontal="center" vertical="center"/>
    </xf>
    <xf numFmtId="0" fontId="14" fillId="12" borderId="13" xfId="0" applyFont="1" applyFill="1" applyBorder="1" applyAlignment="1">
      <alignment horizontal="center" vertical="center"/>
    </xf>
    <xf numFmtId="0" fontId="0" fillId="5" borderId="33" xfId="0" applyFill="1" applyBorder="1" applyAlignment="1">
      <alignment horizontal="center" vertical="center"/>
    </xf>
    <xf numFmtId="0" fontId="0" fillId="5" borderId="36" xfId="0" applyFill="1" applyBorder="1" applyAlignment="1">
      <alignment horizontal="center" vertical="center"/>
    </xf>
    <xf numFmtId="0" fontId="0" fillId="5" borderId="38" xfId="0" applyFill="1" applyBorder="1" applyAlignment="1">
      <alignment horizontal="center" vertical="center"/>
    </xf>
    <xf numFmtId="171" fontId="0" fillId="5" borderId="36" xfId="0" applyNumberFormat="1" applyFill="1" applyBorder="1" applyAlignment="1">
      <alignment horizontal="center" vertical="center"/>
    </xf>
    <xf numFmtId="0" fontId="0" fillId="0" borderId="57" xfId="0" applyNumberFormat="1" applyFill="1" applyBorder="1" applyAlignment="1">
      <alignment horizontal="center" vertical="center"/>
    </xf>
    <xf numFmtId="49" fontId="0" fillId="0" borderId="57" xfId="0" applyNumberFormat="1" applyFill="1" applyBorder="1" applyAlignment="1">
      <alignment horizontal="center" vertical="center"/>
    </xf>
    <xf numFmtId="17" fontId="14" fillId="5" borderId="54" xfId="0" applyNumberFormat="1" applyFont="1" applyFill="1" applyBorder="1" applyAlignment="1">
      <alignment horizontal="center" vertical="center"/>
    </xf>
    <xf numFmtId="49" fontId="0" fillId="0" borderId="55" xfId="0" applyNumberFormat="1" applyFill="1" applyBorder="1" applyAlignment="1">
      <alignment horizontal="center" vertical="center"/>
    </xf>
    <xf numFmtId="49" fontId="0" fillId="0" borderId="69" xfId="0" applyNumberFormat="1" applyFill="1" applyBorder="1" applyAlignment="1">
      <alignment horizontal="center" vertical="center"/>
    </xf>
    <xf numFmtId="164" fontId="0" fillId="5" borderId="70" xfId="4" applyNumberFormat="1" applyFont="1" applyFill="1" applyBorder="1" applyAlignment="1">
      <alignment horizontal="center" vertical="center"/>
    </xf>
    <xf numFmtId="3" fontId="9" fillId="10" borderId="1" xfId="0" applyNumberFormat="1" applyFont="1" applyFill="1" applyBorder="1" applyAlignment="1" applyProtection="1">
      <alignment vertical="center"/>
      <protection hidden="1"/>
    </xf>
    <xf numFmtId="0" fontId="0" fillId="10" borderId="1" xfId="0" applyNumberFormat="1" applyFont="1" applyFill="1" applyBorder="1" applyAlignment="1" applyProtection="1">
      <alignment horizontal="center" vertical="center"/>
      <protection hidden="1"/>
    </xf>
    <xf numFmtId="0" fontId="18" fillId="6" borderId="14" xfId="0" applyFont="1" applyFill="1" applyBorder="1" applyAlignment="1">
      <alignment horizontal="center" vertical="center" wrapText="1"/>
    </xf>
    <xf numFmtId="0" fontId="18" fillId="6" borderId="18" xfId="0" applyFont="1" applyFill="1" applyBorder="1" applyAlignment="1">
      <alignment horizontal="center" vertical="center" wrapText="1"/>
    </xf>
    <xf numFmtId="0" fontId="6" fillId="8" borderId="1" xfId="0" applyFont="1" applyFill="1" applyBorder="1" applyAlignment="1" applyProtection="1">
      <alignment horizontal="center" vertical="center"/>
      <protection hidden="1"/>
    </xf>
    <xf numFmtId="0" fontId="0" fillId="8" borderId="1" xfId="0" applyFill="1" applyBorder="1" applyAlignment="1">
      <alignment horizontal="center"/>
    </xf>
    <xf numFmtId="0" fontId="9" fillId="10" borderId="0" xfId="0" applyFont="1" applyFill="1" applyAlignment="1">
      <alignment horizontal="center" vertical="center" textRotation="255"/>
    </xf>
    <xf numFmtId="0" fontId="14" fillId="2" borderId="1" xfId="0" applyFont="1" applyFill="1" applyBorder="1" applyAlignment="1">
      <alignment horizontal="center"/>
    </xf>
    <xf numFmtId="0" fontId="7" fillId="5" borderId="0" xfId="0" applyNumberFormat="1" applyFont="1" applyFill="1" applyAlignment="1">
      <alignment horizontal="left" vertical="center"/>
    </xf>
    <xf numFmtId="0" fontId="7" fillId="5" borderId="0" xfId="0" applyNumberFormat="1" applyFont="1" applyFill="1" applyAlignment="1">
      <alignment horizontal="right" vertical="center"/>
    </xf>
    <xf numFmtId="0" fontId="14" fillId="2" borderId="0" xfId="0" applyFont="1" applyFill="1" applyAlignment="1">
      <alignment horizontal="center"/>
    </xf>
    <xf numFmtId="0" fontId="15" fillId="6" borderId="0" xfId="0" applyFont="1" applyFill="1" applyAlignment="1">
      <alignment horizontal="center" vertical="center"/>
    </xf>
    <xf numFmtId="0" fontId="7" fillId="5" borderId="0" xfId="0" quotePrefix="1" applyFont="1" applyFill="1" applyAlignment="1">
      <alignment horizontal="right" vertical="center"/>
    </xf>
    <xf numFmtId="0" fontId="12" fillId="7" borderId="0" xfId="0" applyFont="1" applyFill="1" applyAlignment="1">
      <alignment horizontal="center" vertical="center"/>
    </xf>
    <xf numFmtId="0" fontId="14" fillId="2" borderId="25" xfId="0" applyFont="1" applyFill="1" applyBorder="1" applyAlignment="1">
      <alignment horizontal="center"/>
    </xf>
    <xf numFmtId="0" fontId="11" fillId="3" borderId="2" xfId="0" applyFont="1" applyFill="1" applyBorder="1" applyAlignment="1" applyProtection="1">
      <alignment horizontal="center" vertical="center" wrapText="1"/>
      <protection hidden="1"/>
    </xf>
    <xf numFmtId="0" fontId="11" fillId="3" borderId="0" xfId="0" applyFont="1" applyFill="1" applyBorder="1" applyAlignment="1" applyProtection="1">
      <alignment horizontal="center" vertical="center" wrapText="1"/>
      <protection hidden="1"/>
    </xf>
    <xf numFmtId="0" fontId="14" fillId="10" borderId="12" xfId="0" applyFont="1" applyFill="1" applyBorder="1" applyAlignment="1" applyProtection="1">
      <alignment horizontal="center" vertical="center"/>
      <protection hidden="1"/>
    </xf>
    <xf numFmtId="0" fontId="14" fillId="10" borderId="24" xfId="0" applyFont="1" applyFill="1" applyBorder="1" applyAlignment="1" applyProtection="1">
      <alignment horizontal="center" vertical="center"/>
      <protection hidden="1"/>
    </xf>
    <xf numFmtId="0" fontId="14" fillId="10" borderId="13" xfId="0" applyFont="1" applyFill="1" applyBorder="1" applyAlignment="1" applyProtection="1">
      <alignment horizontal="center" vertical="center"/>
      <protection hidden="1"/>
    </xf>
    <xf numFmtId="0" fontId="9" fillId="10" borderId="12" xfId="0" applyFont="1" applyFill="1" applyBorder="1" applyAlignment="1" applyProtection="1">
      <alignment horizontal="center" vertical="center"/>
      <protection hidden="1"/>
    </xf>
    <xf numFmtId="0" fontId="9" fillId="10" borderId="24" xfId="0" applyFont="1" applyFill="1" applyBorder="1" applyAlignment="1" applyProtection="1">
      <alignment horizontal="center" vertical="center"/>
      <protection hidden="1"/>
    </xf>
    <xf numFmtId="0" fontId="9" fillId="10" borderId="13" xfId="0" applyFont="1" applyFill="1" applyBorder="1" applyAlignment="1" applyProtection="1">
      <alignment horizontal="center" vertical="center"/>
      <protection hidden="1"/>
    </xf>
    <xf numFmtId="0" fontId="10" fillId="10" borderId="12" xfId="0" applyFont="1" applyFill="1" applyBorder="1" applyAlignment="1" applyProtection="1">
      <alignment horizontal="center" vertical="center"/>
      <protection hidden="1"/>
    </xf>
    <xf numFmtId="0" fontId="10" fillId="10" borderId="24" xfId="0" applyFont="1" applyFill="1" applyBorder="1" applyAlignment="1" applyProtection="1">
      <alignment horizontal="center" vertical="center"/>
      <protection hidden="1"/>
    </xf>
    <xf numFmtId="0" fontId="10" fillId="10" borderId="13" xfId="0" applyFont="1" applyFill="1" applyBorder="1" applyAlignment="1" applyProtection="1">
      <alignment horizontal="center" vertical="center"/>
      <protection hidden="1"/>
    </xf>
    <xf numFmtId="0" fontId="11" fillId="4" borderId="12" xfId="0" applyFont="1" applyFill="1" applyBorder="1" applyAlignment="1" applyProtection="1">
      <alignment horizontal="center" vertical="center"/>
      <protection hidden="1"/>
    </xf>
    <xf numFmtId="0" fontId="11" fillId="4" borderId="24" xfId="0" applyFont="1" applyFill="1" applyBorder="1" applyAlignment="1" applyProtection="1">
      <alignment horizontal="center" vertical="center"/>
      <protection hidden="1"/>
    </xf>
    <xf numFmtId="0" fontId="14" fillId="10" borderId="1" xfId="0" applyFont="1" applyFill="1" applyBorder="1" applyAlignment="1" applyProtection="1">
      <alignment horizontal="center" vertical="center"/>
      <protection hidden="1"/>
    </xf>
    <xf numFmtId="0" fontId="23" fillId="8" borderId="1" xfId="0" applyFont="1" applyFill="1" applyBorder="1" applyAlignment="1" applyProtection="1">
      <alignment horizontal="center" vertical="center"/>
      <protection hidden="1"/>
    </xf>
    <xf numFmtId="0" fontId="24" fillId="8" borderId="1" xfId="0" applyFont="1" applyFill="1" applyBorder="1" applyAlignment="1" applyProtection="1">
      <alignment horizontal="center" vertical="center"/>
      <protection hidden="1"/>
    </xf>
    <xf numFmtId="0" fontId="11" fillId="3" borderId="2" xfId="0" applyFont="1" applyFill="1" applyBorder="1" applyAlignment="1" applyProtection="1">
      <alignment horizontal="center" vertical="center"/>
      <protection hidden="1"/>
    </xf>
    <xf numFmtId="0" fontId="11" fillId="3" borderId="25" xfId="0" applyFont="1" applyFill="1" applyBorder="1" applyAlignment="1" applyProtection="1">
      <alignment horizontal="center" vertical="center"/>
      <protection hidden="1"/>
    </xf>
    <xf numFmtId="164" fontId="1" fillId="14" borderId="42" xfId="2" applyNumberFormat="1" applyFont="1" applyFill="1" applyBorder="1" applyAlignment="1">
      <alignment horizontal="center" vertical="center"/>
    </xf>
    <xf numFmtId="164" fontId="1" fillId="14" borderId="36" xfId="2" applyNumberFormat="1" applyFont="1" applyFill="1" applyBorder="1" applyAlignment="1">
      <alignment horizontal="center" vertical="center"/>
    </xf>
    <xf numFmtId="0" fontId="14" fillId="14" borderId="53" xfId="0" applyFont="1" applyFill="1" applyBorder="1" applyAlignment="1">
      <alignment horizontal="center" vertical="center"/>
    </xf>
    <xf numFmtId="0" fontId="14" fillId="14" borderId="13" xfId="0" applyFont="1" applyFill="1" applyBorder="1" applyAlignment="1">
      <alignment horizontal="center" vertical="center"/>
    </xf>
    <xf numFmtId="9" fontId="14" fillId="14" borderId="53" xfId="2" applyFont="1" applyFill="1" applyBorder="1" applyAlignment="1">
      <alignment horizontal="center" vertical="center"/>
    </xf>
    <xf numFmtId="9" fontId="14" fillId="14" borderId="13" xfId="2" applyFont="1" applyFill="1" applyBorder="1" applyAlignment="1">
      <alignment horizontal="center" vertical="center"/>
    </xf>
    <xf numFmtId="164" fontId="14" fillId="12" borderId="51" xfId="0" applyNumberFormat="1" applyFont="1" applyFill="1" applyBorder="1" applyAlignment="1">
      <alignment horizontal="center" vertical="center"/>
    </xf>
    <xf numFmtId="164" fontId="14" fillId="12" borderId="30" xfId="0" applyNumberFormat="1" applyFont="1" applyFill="1" applyBorder="1" applyAlignment="1">
      <alignment horizontal="center" vertical="center"/>
    </xf>
    <xf numFmtId="164" fontId="0" fillId="12" borderId="53" xfId="0" applyNumberFormat="1" applyFill="1" applyBorder="1" applyAlignment="1">
      <alignment horizontal="center" vertical="center"/>
    </xf>
    <xf numFmtId="164" fontId="0" fillId="12" borderId="13" xfId="0" applyNumberFormat="1" applyFill="1" applyBorder="1" applyAlignment="1">
      <alignment horizontal="center" vertical="center"/>
    </xf>
    <xf numFmtId="164" fontId="0" fillId="12" borderId="66" xfId="0" applyNumberFormat="1" applyFill="1" applyBorder="1" applyAlignment="1">
      <alignment horizontal="center" vertical="center"/>
    </xf>
    <xf numFmtId="164" fontId="0" fillId="12" borderId="27" xfId="0" applyNumberFormat="1" applyFill="1" applyBorder="1" applyAlignment="1">
      <alignment horizontal="center" vertical="center"/>
    </xf>
    <xf numFmtId="164" fontId="14" fillId="14" borderId="51" xfId="0" applyNumberFormat="1" applyFont="1" applyFill="1" applyBorder="1" applyAlignment="1">
      <alignment horizontal="center" vertical="center"/>
    </xf>
    <xf numFmtId="164" fontId="14" fillId="14" borderId="30" xfId="0" applyNumberFormat="1" applyFont="1" applyFill="1" applyBorder="1" applyAlignment="1">
      <alignment horizontal="center" vertical="center"/>
    </xf>
    <xf numFmtId="0" fontId="14" fillId="5" borderId="0" xfId="0" applyFont="1" applyFill="1" applyBorder="1" applyAlignment="1">
      <alignment horizontal="center" vertical="center"/>
    </xf>
    <xf numFmtId="164" fontId="14" fillId="12" borderId="19" xfId="4" applyNumberFormat="1" applyFont="1" applyFill="1" applyBorder="1" applyAlignment="1">
      <alignment horizontal="center" vertical="center"/>
    </xf>
    <xf numFmtId="164" fontId="14" fillId="12" borderId="20" xfId="4" applyNumberFormat="1" applyFont="1" applyFill="1" applyBorder="1" applyAlignment="1">
      <alignment horizontal="center" vertical="center"/>
    </xf>
    <xf numFmtId="9" fontId="0" fillId="12" borderId="12" xfId="2" applyFont="1" applyFill="1" applyBorder="1" applyAlignment="1">
      <alignment horizontal="center" vertical="center"/>
    </xf>
    <xf numFmtId="9" fontId="0" fillId="12" borderId="13" xfId="2" applyFont="1" applyFill="1" applyBorder="1" applyAlignment="1">
      <alignment horizontal="center" vertical="center"/>
    </xf>
    <xf numFmtId="164" fontId="0" fillId="12" borderId="12" xfId="2" applyNumberFormat="1" applyFont="1" applyFill="1" applyBorder="1" applyAlignment="1">
      <alignment horizontal="center" vertical="center"/>
    </xf>
    <xf numFmtId="164" fontId="0" fillId="12" borderId="13" xfId="2" applyNumberFormat="1" applyFont="1" applyFill="1" applyBorder="1" applyAlignment="1">
      <alignment horizontal="center" vertical="center"/>
    </xf>
    <xf numFmtId="164" fontId="14" fillId="15" borderId="32" xfId="4" applyNumberFormat="1" applyFont="1" applyFill="1" applyBorder="1" applyAlignment="1">
      <alignment horizontal="center" vertical="center"/>
    </xf>
    <xf numFmtId="164" fontId="14" fillId="15" borderId="30" xfId="4" applyNumberFormat="1" applyFont="1" applyFill="1" applyBorder="1" applyAlignment="1">
      <alignment horizontal="center" vertical="center"/>
    </xf>
    <xf numFmtId="164" fontId="1" fillId="15" borderId="12" xfId="4" applyNumberFormat="1" applyFont="1" applyFill="1" applyBorder="1" applyAlignment="1">
      <alignment horizontal="center" vertical="center"/>
    </xf>
    <xf numFmtId="164" fontId="1" fillId="15" borderId="13" xfId="4" applyNumberFormat="1" applyFont="1" applyFill="1" applyBorder="1" applyAlignment="1">
      <alignment horizontal="center" vertical="center"/>
    </xf>
    <xf numFmtId="164" fontId="1" fillId="15" borderId="29" xfId="4" applyNumberFormat="1" applyFont="1" applyFill="1" applyBorder="1" applyAlignment="1">
      <alignment horizontal="center" vertical="center"/>
    </xf>
    <xf numFmtId="164" fontId="1" fillId="15" borderId="27" xfId="4" applyNumberFormat="1" applyFont="1" applyFill="1" applyBorder="1" applyAlignment="1">
      <alignment horizontal="center" vertical="center"/>
    </xf>
    <xf numFmtId="0" fontId="18" fillId="6" borderId="0" xfId="0" applyFont="1" applyFill="1" applyBorder="1" applyAlignment="1">
      <alignment horizontal="center" vertical="center" wrapText="1"/>
    </xf>
    <xf numFmtId="0" fontId="18" fillId="6" borderId="11" xfId="0" applyFont="1" applyFill="1" applyBorder="1" applyAlignment="1">
      <alignment horizontal="center" vertical="center" wrapText="1"/>
    </xf>
    <xf numFmtId="164" fontId="1" fillId="14" borderId="45" xfId="2" applyNumberFormat="1" applyFont="1" applyFill="1" applyBorder="1" applyAlignment="1">
      <alignment horizontal="center" vertical="center"/>
    </xf>
    <xf numFmtId="164" fontId="1" fillId="14" borderId="46" xfId="2" applyNumberFormat="1" applyFont="1" applyFill="1" applyBorder="1" applyAlignment="1">
      <alignment horizontal="center" vertical="center"/>
    </xf>
    <xf numFmtId="164" fontId="1" fillId="14" borderId="35" xfId="2" applyNumberFormat="1" applyFont="1" applyFill="1" applyBorder="1" applyAlignment="1">
      <alignment horizontal="center" vertical="center"/>
    </xf>
    <xf numFmtId="164" fontId="1" fillId="14" borderId="33" xfId="2" applyNumberFormat="1" applyFont="1" applyFill="1" applyBorder="1" applyAlignment="1">
      <alignment horizontal="center" vertical="center"/>
    </xf>
    <xf numFmtId="170" fontId="14" fillId="15" borderId="12" xfId="4" applyNumberFormat="1" applyFont="1" applyFill="1" applyBorder="1" applyAlignment="1">
      <alignment horizontal="center" vertical="center"/>
    </xf>
    <xf numFmtId="170" fontId="14" fillId="15" borderId="13" xfId="4" applyNumberFormat="1" applyFont="1" applyFill="1" applyBorder="1" applyAlignment="1">
      <alignment horizontal="center" vertical="center"/>
    </xf>
    <xf numFmtId="172" fontId="14" fillId="15" borderId="12" xfId="2" applyNumberFormat="1" applyFont="1" applyFill="1" applyBorder="1" applyAlignment="1">
      <alignment horizontal="center" vertical="center"/>
    </xf>
    <xf numFmtId="172" fontId="14" fillId="15" borderId="13" xfId="2" applyNumberFormat="1" applyFont="1" applyFill="1" applyBorder="1" applyAlignment="1">
      <alignment horizontal="center" vertical="center"/>
    </xf>
    <xf numFmtId="164" fontId="14" fillId="12" borderId="65" xfId="0" applyNumberFormat="1" applyFont="1" applyFill="1" applyBorder="1" applyAlignment="1">
      <alignment horizontal="center" vertical="center"/>
    </xf>
    <xf numFmtId="164" fontId="14" fillId="12" borderId="20" xfId="0" applyNumberFormat="1" applyFont="1" applyFill="1" applyBorder="1" applyAlignment="1">
      <alignment horizontal="center" vertical="center"/>
    </xf>
    <xf numFmtId="0" fontId="14" fillId="12" borderId="53" xfId="0" applyFont="1" applyFill="1" applyBorder="1" applyAlignment="1">
      <alignment horizontal="center" vertical="center"/>
    </xf>
    <xf numFmtId="0" fontId="14" fillId="12" borderId="13" xfId="0" applyFont="1" applyFill="1" applyBorder="1" applyAlignment="1">
      <alignment horizontal="center" vertical="center"/>
    </xf>
    <xf numFmtId="164" fontId="14" fillId="14" borderId="32" xfId="4" applyNumberFormat="1" applyFont="1" applyFill="1" applyBorder="1" applyAlignment="1">
      <alignment horizontal="center" vertical="center"/>
    </xf>
    <xf numFmtId="164" fontId="14" fillId="14" borderId="30" xfId="4" applyNumberFormat="1" applyFont="1" applyFill="1" applyBorder="1" applyAlignment="1">
      <alignment horizontal="center" vertical="center"/>
    </xf>
    <xf numFmtId="172" fontId="14" fillId="14" borderId="12" xfId="2" applyNumberFormat="1" applyFont="1" applyFill="1" applyBorder="1" applyAlignment="1">
      <alignment horizontal="center" vertical="center"/>
    </xf>
    <xf numFmtId="172" fontId="14" fillId="14" borderId="13" xfId="2" applyNumberFormat="1" applyFont="1" applyFill="1" applyBorder="1" applyAlignment="1">
      <alignment horizontal="center" vertical="center"/>
    </xf>
    <xf numFmtId="164" fontId="14" fillId="12" borderId="53" xfId="0" applyNumberFormat="1" applyFont="1" applyFill="1" applyBorder="1" applyAlignment="1">
      <alignment horizontal="center" vertical="center"/>
    </xf>
    <xf numFmtId="164" fontId="14" fillId="12" borderId="13" xfId="0" applyNumberFormat="1" applyFont="1" applyFill="1" applyBorder="1" applyAlignment="1">
      <alignment horizontal="center" vertical="center"/>
    </xf>
    <xf numFmtId="164" fontId="14" fillId="12" borderId="66" xfId="0" applyNumberFormat="1" applyFont="1" applyFill="1" applyBorder="1" applyAlignment="1">
      <alignment horizontal="center" vertical="center"/>
    </xf>
    <xf numFmtId="164" fontId="14" fillId="12" borderId="27" xfId="0" applyNumberFormat="1" applyFont="1" applyFill="1" applyBorder="1" applyAlignment="1">
      <alignment horizontal="center" vertical="center"/>
    </xf>
    <xf numFmtId="164" fontId="1" fillId="14" borderId="61" xfId="2" applyNumberFormat="1" applyFont="1" applyFill="1" applyBorder="1" applyAlignment="1">
      <alignment horizontal="center" vertical="center"/>
    </xf>
    <xf numFmtId="164" fontId="1" fillId="14" borderId="62" xfId="2" applyNumberFormat="1" applyFont="1" applyFill="1" applyBorder="1" applyAlignment="1">
      <alignment horizontal="center" vertical="center"/>
    </xf>
    <xf numFmtId="164" fontId="14" fillId="15" borderId="12" xfId="4" applyNumberFormat="1" applyFont="1" applyFill="1" applyBorder="1" applyAlignment="1">
      <alignment horizontal="center" vertical="center"/>
    </xf>
    <xf numFmtId="164" fontId="14" fillId="15" borderId="13" xfId="4" applyNumberFormat="1" applyFont="1" applyFill="1" applyBorder="1" applyAlignment="1">
      <alignment horizontal="center" vertical="center"/>
    </xf>
    <xf numFmtId="171" fontId="14" fillId="15" borderId="53" xfId="0" applyNumberFormat="1" applyFont="1" applyFill="1" applyBorder="1" applyAlignment="1">
      <alignment horizontal="center" vertical="center"/>
    </xf>
    <xf numFmtId="171" fontId="14" fillId="15" borderId="13" xfId="0" applyNumberFormat="1" applyFont="1" applyFill="1" applyBorder="1" applyAlignment="1">
      <alignment horizontal="center" vertical="center"/>
    </xf>
    <xf numFmtId="164" fontId="14" fillId="15" borderId="53" xfId="0" applyNumberFormat="1" applyFont="1" applyFill="1" applyBorder="1" applyAlignment="1">
      <alignment horizontal="center" vertical="center"/>
    </xf>
    <xf numFmtId="164" fontId="14" fillId="15" borderId="13" xfId="0" applyNumberFormat="1" applyFont="1" applyFill="1" applyBorder="1" applyAlignment="1">
      <alignment horizontal="center" vertical="center"/>
    </xf>
    <xf numFmtId="0" fontId="14" fillId="15" borderId="53" xfId="0" applyFont="1" applyFill="1" applyBorder="1" applyAlignment="1">
      <alignment horizontal="center" vertical="center"/>
    </xf>
    <xf numFmtId="0" fontId="14" fillId="15" borderId="13" xfId="0" applyFont="1" applyFill="1" applyBorder="1" applyAlignment="1">
      <alignment horizontal="center" vertical="center"/>
    </xf>
    <xf numFmtId="164" fontId="14" fillId="15" borderId="51" xfId="0" applyNumberFormat="1" applyFont="1" applyFill="1" applyBorder="1" applyAlignment="1">
      <alignment horizontal="center" vertical="center"/>
    </xf>
    <xf numFmtId="164" fontId="14" fillId="15" borderId="30" xfId="0" applyNumberFormat="1" applyFont="1" applyFill="1" applyBorder="1" applyAlignment="1">
      <alignment horizontal="center" vertical="center"/>
    </xf>
    <xf numFmtId="164" fontId="14" fillId="14" borderId="53" xfId="0" applyNumberFormat="1" applyFont="1" applyFill="1" applyBorder="1" applyAlignment="1">
      <alignment horizontal="center" vertical="center"/>
    </xf>
    <xf numFmtId="164" fontId="14" fillId="14" borderId="13" xfId="0" applyNumberFormat="1" applyFont="1" applyFill="1" applyBorder="1" applyAlignment="1">
      <alignment horizontal="center" vertical="center"/>
    </xf>
    <xf numFmtId="164" fontId="14" fillId="14" borderId="12" xfId="4" applyNumberFormat="1" applyFont="1" applyFill="1" applyBorder="1" applyAlignment="1">
      <alignment horizontal="center" vertical="center"/>
    </xf>
    <xf numFmtId="164" fontId="14" fillId="14" borderId="13" xfId="4" applyNumberFormat="1" applyFont="1" applyFill="1" applyBorder="1" applyAlignment="1">
      <alignment horizontal="center" vertical="center"/>
    </xf>
    <xf numFmtId="0" fontId="0" fillId="15" borderId="12" xfId="0" applyFont="1" applyFill="1" applyBorder="1" applyAlignment="1">
      <alignment horizontal="center" vertical="center"/>
    </xf>
    <xf numFmtId="0" fontId="0" fillId="15" borderId="13" xfId="0" applyFont="1" applyFill="1" applyBorder="1" applyAlignment="1">
      <alignment horizontal="center" vertical="center"/>
    </xf>
    <xf numFmtId="0" fontId="7" fillId="5" borderId="0" xfId="0" quotePrefix="1" applyFont="1" applyFill="1" applyBorder="1" applyAlignment="1">
      <alignment horizontal="right" vertical="center"/>
    </xf>
    <xf numFmtId="0" fontId="7" fillId="5" borderId="0" xfId="0" applyNumberFormat="1" applyFont="1" applyFill="1" applyBorder="1" applyAlignment="1">
      <alignment horizontal="right" vertical="center"/>
    </xf>
    <xf numFmtId="0" fontId="7" fillId="5" borderId="0" xfId="0" applyNumberFormat="1" applyFont="1" applyFill="1" applyBorder="1" applyAlignment="1">
      <alignment horizontal="left" vertical="center"/>
    </xf>
    <xf numFmtId="0" fontId="9" fillId="10" borderId="0" xfId="0" applyFont="1" applyFill="1" applyBorder="1" applyAlignment="1">
      <alignment horizontal="center" vertical="center" textRotation="255"/>
    </xf>
    <xf numFmtId="0" fontId="0" fillId="2" borderId="1" xfId="0" applyFill="1" applyBorder="1" applyAlignment="1">
      <alignment horizontal="center"/>
    </xf>
    <xf numFmtId="0" fontId="22" fillId="3" borderId="0" xfId="0" applyFont="1" applyFill="1" applyBorder="1" applyAlignment="1" applyProtection="1">
      <alignment horizontal="center" vertical="center" wrapText="1"/>
      <protection hidden="1"/>
    </xf>
    <xf numFmtId="0" fontId="22" fillId="3" borderId="25" xfId="0" applyFont="1" applyFill="1" applyBorder="1" applyAlignment="1" applyProtection="1">
      <alignment horizontal="center" vertical="center" wrapText="1"/>
      <protection hidden="1"/>
    </xf>
    <xf numFmtId="0" fontId="0" fillId="2" borderId="25" xfId="0" applyFill="1" applyBorder="1" applyAlignment="1">
      <alignment horizontal="center"/>
    </xf>
    <xf numFmtId="0" fontId="6" fillId="2" borderId="1" xfId="0" applyFont="1" applyFill="1" applyBorder="1" applyAlignment="1" applyProtection="1">
      <alignment horizontal="center" vertical="center"/>
      <protection hidden="1"/>
    </xf>
    <xf numFmtId="0" fontId="11" fillId="3" borderId="0" xfId="0" applyFont="1" applyFill="1" applyBorder="1" applyAlignment="1" applyProtection="1">
      <alignment horizontal="center" vertical="center"/>
      <protection hidden="1"/>
    </xf>
    <xf numFmtId="0" fontId="23" fillId="2" borderId="1" xfId="0" applyFont="1" applyFill="1" applyBorder="1" applyAlignment="1" applyProtection="1">
      <alignment horizontal="center" vertical="center"/>
      <protection hidden="1"/>
    </xf>
    <xf numFmtId="0" fontId="24" fillId="2" borderId="1" xfId="0" applyFont="1" applyFill="1" applyBorder="1" applyAlignment="1" applyProtection="1">
      <alignment horizontal="center" vertical="center"/>
      <protection hidden="1"/>
    </xf>
  </cellXfs>
  <cellStyles count="5">
    <cellStyle name="Moeda" xfId="4" builtinId="4"/>
    <cellStyle name="Normal" xfId="0" builtinId="0"/>
    <cellStyle name="Normal 2" xfId="3"/>
    <cellStyle name="Porcentagem" xfId="2" builtinId="5"/>
    <cellStyle name="Vírgula" xfId="1" builtinId="3"/>
  </cellStyles>
  <dxfs count="16"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</dxfs>
  <tableStyles count="0" defaultTableStyle="TableStyleMedium2" defaultPivotStyle="PivotStyleLight16"/>
  <colors>
    <mruColors>
      <color rgb="FF008000"/>
      <color rgb="FFFFFFCC"/>
      <color rgb="FF83C937"/>
      <color rgb="FF8FCE4A"/>
      <color rgb="FFD60000"/>
      <color rgb="FF8E0000"/>
      <color rgb="FFFFFF99"/>
      <color rgb="FFFFFF57"/>
      <color rgb="FFFF6600"/>
      <color rgb="FFFF33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0"/>
          <c:w val="1"/>
          <c:h val="1"/>
        </c:manualLayout>
      </c:layout>
      <c:scatterChart>
        <c:scatterStyle val="lineMarker"/>
        <c:varyColors val="0"/>
        <c:ser>
          <c:idx val="0"/>
          <c:order val="0"/>
          <c:tx>
            <c:strRef>
              <c:f>'Dashboard Diagnóstico'!$AN$49</c:f>
              <c:strCache>
                <c:ptCount val="1"/>
                <c:pt idx="0">
                  <c:v>y</c:v>
                </c:pt>
              </c:strCache>
            </c:strRef>
          </c:tx>
          <c:spPr>
            <a:ln w="41275">
              <a:solidFill>
                <a:srgbClr val="FF0000">
                  <a:alpha val="91000"/>
                </a:srgbClr>
              </a:solidFill>
            </a:ln>
          </c:spPr>
          <c:marker>
            <c:symbol val="none"/>
          </c:marker>
          <c:xVal>
            <c:numRef>
              <c:f>'Dashboard Diagnóstico'!$AM$50:$AM$54</c:f>
              <c:numCache>
                <c:formatCode>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50</c:v>
                </c:pt>
              </c:numCache>
            </c:numRef>
          </c:xVal>
          <c:yVal>
            <c:numRef>
              <c:f>'Dashboard Diagnóstico'!$AN$50:$AN$54</c:f>
              <c:numCache>
                <c:formatCode>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6356040"/>
        <c:axId val="356351728"/>
      </c:scatterChart>
      <c:valAx>
        <c:axId val="356356040"/>
        <c:scaling>
          <c:orientation val="minMax"/>
          <c:max val="100"/>
          <c:min val="0"/>
        </c:scaling>
        <c:delete val="1"/>
        <c:axPos val="b"/>
        <c:numFmt formatCode="0.0" sourceLinked="1"/>
        <c:majorTickMark val="out"/>
        <c:minorTickMark val="none"/>
        <c:tickLblPos val="none"/>
        <c:crossAx val="356351728"/>
        <c:crosses val="autoZero"/>
        <c:crossBetween val="midCat"/>
      </c:valAx>
      <c:valAx>
        <c:axId val="356351728"/>
        <c:scaling>
          <c:orientation val="minMax"/>
          <c:max val="60"/>
          <c:min val="-10"/>
        </c:scaling>
        <c:delete val="1"/>
        <c:axPos val="l"/>
        <c:numFmt formatCode="0.0" sourceLinked="1"/>
        <c:majorTickMark val="out"/>
        <c:minorTickMark val="none"/>
        <c:tickLblPos val="none"/>
        <c:crossAx val="356356040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5925158872788196E-2"/>
          <c:y val="0.15610923602035248"/>
          <c:w val="0.94814968225442364"/>
          <c:h val="0.71773610282828537"/>
        </c:manualLayout>
      </c:layout>
      <c:barChart>
        <c:barDir val="col"/>
        <c:grouping val="stacked"/>
        <c:varyColors val="0"/>
        <c:ser>
          <c:idx val="0"/>
          <c:order val="0"/>
          <c:tx>
            <c:v>Precisão Estoque</c:v>
          </c:tx>
          <c:spPr>
            <a:solidFill>
              <a:schemeClr val="tx1">
                <a:lumMod val="85000"/>
                <a:lumOff val="15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>
                    <a:solidFill>
                      <a:schemeClr val="bg1"/>
                    </a:solidFill>
                  </a:defRPr>
                </a:pPr>
                <a:endParaRPr lang="pt-P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('Dashboard Diagnóstico'!$K$31,'Dashboard Diagnóstico'!$L$31,'Dashboard Diagnóstico'!$M$31,'Dashboard Diagnóstico'!$O$31,'Dashboard Diagnóstico'!$P$31,'Dashboard Diagnóstico'!$Q$31,'Dashboard Diagnóstico'!$S$31,'Dashboard Diagnóstico'!$T$31,'Dashboard Diagnóstico'!$U$31,'Dashboard Diagnóstico'!$W$31,'Dashboard Diagnóstico'!$X$31,'Dashboard Diagnóstico'!$Y$31)</c:f>
              <c:numCache>
                <c:formatCode>mmm</c:formatCode>
                <c:ptCount val="12"/>
                <c:pt idx="0">
                  <c:v>43631</c:v>
                </c:pt>
                <c:pt idx="1">
                  <c:v>43661</c:v>
                </c:pt>
                <c:pt idx="2">
                  <c:v>43691</c:v>
                </c:pt>
                <c:pt idx="3">
                  <c:v>43721</c:v>
                </c:pt>
                <c:pt idx="4">
                  <c:v>43751</c:v>
                </c:pt>
                <c:pt idx="5">
                  <c:v>43781</c:v>
                </c:pt>
                <c:pt idx="6">
                  <c:v>43811</c:v>
                </c:pt>
                <c:pt idx="7">
                  <c:v>43841</c:v>
                </c:pt>
                <c:pt idx="8">
                  <c:v>43871</c:v>
                </c:pt>
                <c:pt idx="9">
                  <c:v>43901</c:v>
                </c:pt>
                <c:pt idx="10">
                  <c:v>43931</c:v>
                </c:pt>
                <c:pt idx="11">
                  <c:v>43961</c:v>
                </c:pt>
              </c:numCache>
            </c:numRef>
          </c:cat>
          <c:val>
            <c:numRef>
              <c:f>('Dashboard Diagnóstico'!$K$28,'Dashboard Diagnóstico'!$L$28,'Dashboard Diagnóstico'!$M$28,'Dashboard Diagnóstico'!$O$28,'Dashboard Diagnóstico'!$P$28,'Dashboard Diagnóstico'!$Q$28,'Dashboard Diagnóstico'!$S$28,'Dashboard Diagnóstico'!$T$28,'Dashboard Diagnóstico'!$U$28,'Dashboard Diagnóstico'!$W$28,'Dashboard Diagnóstico'!$X$28,'Dashboard Diagnóstico'!$Y$28)</c:f>
              <c:numCache>
                <c:formatCode>#\ ###.0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 formatCode="#\ ###.#">
                  <c:v>0</c:v>
                </c:pt>
                <c:pt idx="7" formatCode="#\ ###.#">
                  <c:v>0</c:v>
                </c:pt>
                <c:pt idx="8" formatCode="#\ ###.#">
                  <c:v>0</c:v>
                </c:pt>
                <c:pt idx="9" formatCode="#\ ###.#">
                  <c:v>0</c:v>
                </c:pt>
                <c:pt idx="10" formatCode="#\ ###.#">
                  <c:v>0</c:v>
                </c:pt>
                <c:pt idx="11" formatCode="#\ ###.#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358449152"/>
        <c:axId val="358445624"/>
      </c:barChart>
      <c:lineChart>
        <c:grouping val="standard"/>
        <c:varyColors val="0"/>
        <c:ser>
          <c:idx val="1"/>
          <c:order val="1"/>
          <c:tx>
            <c:v>Meta</c:v>
          </c:tx>
          <c:spPr>
            <a:ln>
              <a:solidFill>
                <a:schemeClr val="accent2"/>
              </a:solidFill>
              <a:prstDash val="sysDash"/>
            </a:ln>
          </c:spPr>
          <c:marker>
            <c:symbol val="none"/>
          </c:marker>
          <c:dLbls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 cap="all" spc="0">
                    <a:ln w="9000" cmpd="sng">
                      <a:solidFill>
                        <a:schemeClr val="accent4">
                          <a:shade val="50000"/>
                          <a:satMod val="120000"/>
                        </a:schemeClr>
                      </a:solidFill>
                      <a:prstDash val="solid"/>
                    </a:ln>
                    <a:solidFill>
                      <a:schemeClr val="accent2"/>
                    </a:solidFill>
                    <a:effectLst>
                      <a:reflection blurRad="12700" stA="28000" endPos="45000" dist="1000" dir="5400000" sy="-100000" algn="bl" rotWithShape="0"/>
                    </a:effectLst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'Dashboard Diagnóstico'!$AN$28:$AY$28</c:f>
              <c:numCache>
                <c:formatCode>#\ ##0.0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8449152"/>
        <c:axId val="358445624"/>
      </c:lineChart>
      <c:dateAx>
        <c:axId val="358449152"/>
        <c:scaling>
          <c:orientation val="minMax"/>
        </c:scaling>
        <c:delete val="0"/>
        <c:axPos val="b"/>
        <c:numFmt formatCode="mmm" sourceLinked="1"/>
        <c:majorTickMark val="none"/>
        <c:minorTickMark val="none"/>
        <c:tickLblPos val="nextTo"/>
        <c:txPr>
          <a:bodyPr/>
          <a:lstStyle/>
          <a:p>
            <a:pPr>
              <a:defRPr sz="1000" b="1">
                <a:solidFill>
                  <a:srgbClr val="C00000"/>
                </a:solidFill>
              </a:defRPr>
            </a:pPr>
            <a:endParaRPr lang="pt-PT"/>
          </a:p>
        </c:txPr>
        <c:crossAx val="358445624"/>
        <c:crosses val="autoZero"/>
        <c:auto val="1"/>
        <c:lblOffset val="100"/>
        <c:baseTimeUnit val="months"/>
      </c:dateAx>
      <c:valAx>
        <c:axId val="358445624"/>
        <c:scaling>
          <c:orientation val="minMax"/>
        </c:scaling>
        <c:delete val="1"/>
        <c:axPos val="l"/>
        <c:numFmt formatCode="#\ ###.0" sourceLinked="1"/>
        <c:majorTickMark val="out"/>
        <c:minorTickMark val="none"/>
        <c:tickLblPos val="none"/>
        <c:crossAx val="358449152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511811024" r="0.511811024" t="0.78740157499999996" header="0.31496062000000241" footer="0.31496062000000241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0"/>
          <c:w val="1"/>
          <c:h val="1"/>
        </c:manualLayout>
      </c:layout>
      <c:scatterChart>
        <c:scatterStyle val="lineMarker"/>
        <c:varyColors val="0"/>
        <c:ser>
          <c:idx val="0"/>
          <c:order val="0"/>
          <c:tx>
            <c:strRef>
              <c:f>'Dashboard Diagnóstico'!$AN$38</c:f>
              <c:strCache>
                <c:ptCount val="1"/>
                <c:pt idx="0">
                  <c:v>y</c:v>
                </c:pt>
              </c:strCache>
            </c:strRef>
          </c:tx>
          <c:spPr>
            <a:ln w="41275">
              <a:solidFill>
                <a:srgbClr val="FF0000">
                  <a:alpha val="91000"/>
                </a:srgbClr>
              </a:solidFill>
            </a:ln>
          </c:spPr>
          <c:marker>
            <c:symbol val="none"/>
          </c:marker>
          <c:xVal>
            <c:numRef>
              <c:f>'Dashboard Diagnóstico'!$AM$39:$AM$43</c:f>
              <c:numCache>
                <c:formatCode>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50</c:v>
                </c:pt>
              </c:numCache>
            </c:numRef>
          </c:xVal>
          <c:yVal>
            <c:numRef>
              <c:f>'Dashboard Diagnóstico'!$AN$39:$AN$43</c:f>
              <c:numCache>
                <c:formatCode>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8447192"/>
        <c:axId val="358448760"/>
      </c:scatterChart>
      <c:valAx>
        <c:axId val="358447192"/>
        <c:scaling>
          <c:orientation val="minMax"/>
          <c:max val="100"/>
          <c:min val="0"/>
        </c:scaling>
        <c:delete val="1"/>
        <c:axPos val="b"/>
        <c:numFmt formatCode="0.0" sourceLinked="1"/>
        <c:majorTickMark val="out"/>
        <c:minorTickMark val="none"/>
        <c:tickLblPos val="none"/>
        <c:crossAx val="358448760"/>
        <c:crosses val="autoZero"/>
        <c:crossBetween val="midCat"/>
      </c:valAx>
      <c:valAx>
        <c:axId val="358448760"/>
        <c:scaling>
          <c:orientation val="minMax"/>
          <c:max val="60"/>
          <c:min val="-10"/>
        </c:scaling>
        <c:delete val="1"/>
        <c:axPos val="l"/>
        <c:numFmt formatCode="0.0" sourceLinked="1"/>
        <c:majorTickMark val="out"/>
        <c:minorTickMark val="none"/>
        <c:tickLblPos val="none"/>
        <c:crossAx val="358447192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0"/>
          <c:w val="1"/>
          <c:h val="1"/>
        </c:manualLayout>
      </c:layout>
      <c:scatterChart>
        <c:scatterStyle val="lineMarker"/>
        <c:varyColors val="0"/>
        <c:ser>
          <c:idx val="0"/>
          <c:order val="0"/>
          <c:tx>
            <c:strRef>
              <c:f>'Dashboard Diagnóstico'!$AU$82</c:f>
              <c:strCache>
                <c:ptCount val="1"/>
                <c:pt idx="0">
                  <c:v>y</c:v>
                </c:pt>
              </c:strCache>
            </c:strRef>
          </c:tx>
          <c:spPr>
            <a:ln w="41275">
              <a:solidFill>
                <a:srgbClr val="FF0000">
                  <a:alpha val="91000"/>
                </a:srgbClr>
              </a:solidFill>
            </a:ln>
          </c:spPr>
          <c:marker>
            <c:symbol val="none"/>
          </c:marker>
          <c:xVal>
            <c:numRef>
              <c:f>'Dashboard Diagnóstico'!$AT$83:$AT$87</c:f>
              <c:numCache>
                <c:formatCode>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50</c:v>
                </c:pt>
              </c:numCache>
            </c:numRef>
          </c:xVal>
          <c:yVal>
            <c:numRef>
              <c:f>'Dashboard Diagnóstico'!$AU$83:$AU$87</c:f>
              <c:numCache>
                <c:formatCode>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8450328"/>
        <c:axId val="358451504"/>
      </c:scatterChart>
      <c:valAx>
        <c:axId val="358450328"/>
        <c:scaling>
          <c:orientation val="minMax"/>
          <c:max val="100"/>
          <c:min val="0"/>
        </c:scaling>
        <c:delete val="1"/>
        <c:axPos val="b"/>
        <c:numFmt formatCode="0.0" sourceLinked="1"/>
        <c:majorTickMark val="out"/>
        <c:minorTickMark val="none"/>
        <c:tickLblPos val="none"/>
        <c:crossAx val="358451504"/>
        <c:crosses val="autoZero"/>
        <c:crossBetween val="midCat"/>
      </c:valAx>
      <c:valAx>
        <c:axId val="358451504"/>
        <c:scaling>
          <c:orientation val="minMax"/>
          <c:max val="60"/>
          <c:min val="-10"/>
        </c:scaling>
        <c:delete val="1"/>
        <c:axPos val="l"/>
        <c:numFmt formatCode="0.0" sourceLinked="1"/>
        <c:majorTickMark val="out"/>
        <c:minorTickMark val="none"/>
        <c:tickLblPos val="none"/>
        <c:crossAx val="358450328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5889480642563197E-2"/>
          <c:y val="0.14749103481800452"/>
          <c:w val="0.94822103871487362"/>
          <c:h val="0.79456605864635088"/>
        </c:manualLayout>
      </c:layout>
      <c:barChart>
        <c:barDir val="col"/>
        <c:grouping val="clustered"/>
        <c:varyColors val="0"/>
        <c:ser>
          <c:idx val="0"/>
          <c:order val="0"/>
          <c:tx>
            <c:v>Satisfação</c:v>
          </c:tx>
          <c:spPr>
            <a:solidFill>
              <a:schemeClr val="tx1">
                <a:lumMod val="85000"/>
                <a:lumOff val="15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>
                    <a:solidFill>
                      <a:schemeClr val="tx1"/>
                    </a:solidFill>
                  </a:defRPr>
                </a:pPr>
                <a:endParaRPr lang="pt-P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('Dashboard Diagnóstico'!$K$31,'Dashboard Diagnóstico'!$L$31,'Dashboard Diagnóstico'!$M$31,'Dashboard Diagnóstico'!$O$31,'Dashboard Diagnóstico'!$P$31,'Dashboard Diagnóstico'!$Q$31,'Dashboard Diagnóstico'!$S$31,'Dashboard Diagnóstico'!$T$31,'Dashboard Diagnóstico'!$U$31,'Dashboard Diagnóstico'!$W$31,'Dashboard Diagnóstico'!$X$31,'Dashboard Diagnóstico'!$Y$31)</c:f>
              <c:numCache>
                <c:formatCode>mmm</c:formatCode>
                <c:ptCount val="12"/>
                <c:pt idx="0">
                  <c:v>43631</c:v>
                </c:pt>
                <c:pt idx="1">
                  <c:v>43661</c:v>
                </c:pt>
                <c:pt idx="2">
                  <c:v>43691</c:v>
                </c:pt>
                <c:pt idx="3">
                  <c:v>43721</c:v>
                </c:pt>
                <c:pt idx="4">
                  <c:v>43751</c:v>
                </c:pt>
                <c:pt idx="5">
                  <c:v>43781</c:v>
                </c:pt>
                <c:pt idx="6">
                  <c:v>43811</c:v>
                </c:pt>
                <c:pt idx="7">
                  <c:v>43841</c:v>
                </c:pt>
                <c:pt idx="8">
                  <c:v>43871</c:v>
                </c:pt>
                <c:pt idx="9">
                  <c:v>43901</c:v>
                </c:pt>
                <c:pt idx="10">
                  <c:v>43931</c:v>
                </c:pt>
                <c:pt idx="11">
                  <c:v>43961</c:v>
                </c:pt>
              </c:numCache>
            </c:numRef>
          </c:cat>
          <c:val>
            <c:numRef>
              <c:f>('Dashboard Diagnóstico'!$K$30,'Dashboard Diagnóstico'!$L$30,'Dashboard Diagnóstico'!$M$30,'Dashboard Diagnóstico'!$O$30,'Dashboard Diagnóstico'!$P$30,'Dashboard Diagnóstico'!$Q$30,'Dashboard Diagnóstico'!$S$30,'Dashboard Diagnóstico'!$T$30,'Dashboard Diagnóstico'!$U$30,'Dashboard Diagnóstico'!$W$30,'Dashboard Diagnóstico'!$X$30,'Dashboard Diagnóstico'!$Y$30)</c:f>
              <c:numCache>
                <c:formatCode>#\ ###.0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358447584"/>
        <c:axId val="358447976"/>
      </c:barChart>
      <c:lineChart>
        <c:grouping val="standard"/>
        <c:varyColors val="0"/>
        <c:ser>
          <c:idx val="1"/>
          <c:order val="1"/>
          <c:tx>
            <c:v>Meta</c:v>
          </c:tx>
          <c:spPr>
            <a:ln>
              <a:solidFill>
                <a:schemeClr val="accent2"/>
              </a:solidFill>
              <a:prstDash val="sysDash"/>
            </a:ln>
          </c:spPr>
          <c:marker>
            <c:symbol val="none"/>
          </c:marker>
          <c:dLbls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 cap="all" spc="0">
                    <a:ln w="9000" cmpd="sng">
                      <a:solidFill>
                        <a:schemeClr val="accent4">
                          <a:shade val="50000"/>
                          <a:satMod val="120000"/>
                        </a:schemeClr>
                      </a:solidFill>
                      <a:prstDash val="solid"/>
                    </a:ln>
                    <a:solidFill>
                      <a:schemeClr val="accent2"/>
                    </a:solidFill>
                    <a:effectLst>
                      <a:reflection blurRad="12700" stA="28000" endPos="45000" dist="1000" dir="5400000" sy="-100000" algn="bl" rotWithShape="0"/>
                    </a:effectLst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'Dashboard Diagnóstico'!$AN$30:$AY$30</c:f>
              <c:numCache>
                <c:formatCode>#\ ##0.0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8447584"/>
        <c:axId val="358447976"/>
      </c:lineChart>
      <c:dateAx>
        <c:axId val="358447584"/>
        <c:scaling>
          <c:orientation val="minMax"/>
        </c:scaling>
        <c:delete val="0"/>
        <c:axPos val="b"/>
        <c:numFmt formatCode="mmm" sourceLinked="1"/>
        <c:majorTickMark val="none"/>
        <c:minorTickMark val="none"/>
        <c:tickLblPos val="nextTo"/>
        <c:txPr>
          <a:bodyPr/>
          <a:lstStyle/>
          <a:p>
            <a:pPr>
              <a:defRPr sz="1000" b="1">
                <a:solidFill>
                  <a:srgbClr val="C00000"/>
                </a:solidFill>
              </a:defRPr>
            </a:pPr>
            <a:endParaRPr lang="pt-PT"/>
          </a:p>
        </c:txPr>
        <c:crossAx val="358447976"/>
        <c:crosses val="autoZero"/>
        <c:auto val="1"/>
        <c:lblOffset val="100"/>
        <c:baseTimeUnit val="months"/>
      </c:dateAx>
      <c:valAx>
        <c:axId val="358447976"/>
        <c:scaling>
          <c:orientation val="minMax"/>
        </c:scaling>
        <c:delete val="1"/>
        <c:axPos val="l"/>
        <c:numFmt formatCode="#\ ###.0" sourceLinked="1"/>
        <c:majorTickMark val="out"/>
        <c:minorTickMark val="none"/>
        <c:tickLblPos val="none"/>
        <c:crossAx val="358447584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511811024" r="0.511811024" t="0.78740157499999996" header="0.31496062000000241" footer="0.31496062000000241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0"/>
          <c:w val="1"/>
          <c:h val="1"/>
        </c:manualLayout>
      </c:layout>
      <c:scatterChart>
        <c:scatterStyle val="lineMarker"/>
        <c:varyColors val="0"/>
        <c:ser>
          <c:idx val="0"/>
          <c:order val="0"/>
          <c:spPr>
            <a:ln w="41275">
              <a:solidFill>
                <a:srgbClr val="FF0000">
                  <a:alpha val="91000"/>
                </a:srgbClr>
              </a:solidFill>
            </a:ln>
          </c:spPr>
          <c:marker>
            <c:symbol val="none"/>
          </c:marker>
          <c:xVal>
            <c:numRef>
              <c:f>'Dashboard Diagnóstico'!$AM$83:$AM$87</c:f>
              <c:numCache>
                <c:formatCode>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50</c:v>
                </c:pt>
              </c:numCache>
            </c:numRef>
          </c:xVal>
          <c:yVal>
            <c:numRef>
              <c:f>'Dashboard Diagnóstico'!$AN$83:$AN$87</c:f>
              <c:numCache>
                <c:formatCode>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8724800"/>
        <c:axId val="358722448"/>
      </c:scatterChart>
      <c:valAx>
        <c:axId val="358724800"/>
        <c:scaling>
          <c:orientation val="minMax"/>
          <c:max val="100"/>
          <c:min val="0"/>
        </c:scaling>
        <c:delete val="1"/>
        <c:axPos val="b"/>
        <c:numFmt formatCode="0.0" sourceLinked="1"/>
        <c:majorTickMark val="out"/>
        <c:minorTickMark val="none"/>
        <c:tickLblPos val="none"/>
        <c:crossAx val="358722448"/>
        <c:crosses val="autoZero"/>
        <c:crossBetween val="midCat"/>
      </c:valAx>
      <c:valAx>
        <c:axId val="358722448"/>
        <c:scaling>
          <c:orientation val="minMax"/>
          <c:max val="60"/>
          <c:min val="-10"/>
        </c:scaling>
        <c:delete val="1"/>
        <c:axPos val="l"/>
        <c:numFmt formatCode="0.0" sourceLinked="1"/>
        <c:majorTickMark val="out"/>
        <c:minorTickMark val="none"/>
        <c:tickLblPos val="none"/>
        <c:crossAx val="358724800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spPr>
            <a:solidFill>
              <a:schemeClr val="accent6">
                <a:lumMod val="75000"/>
              </a:schemeClr>
            </a:solidFill>
          </c:spPr>
          <c:dPt>
            <c:idx val="0"/>
            <c:bubble3D val="0"/>
            <c:explosion val="5"/>
            <c:spPr>
              <a:solidFill>
                <a:srgbClr val="C00000"/>
              </a:solidFill>
            </c:spPr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pt-PT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'Dashboard Diagnóstico'!$AA$32:$AA$33</c:f>
              <c:numCache>
                <c:formatCode>#,##0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0"/>
          <c:w val="1"/>
          <c:h val="1"/>
        </c:manualLayout>
      </c:layout>
      <c:scatterChart>
        <c:scatterStyle val="lineMarker"/>
        <c:varyColors val="0"/>
        <c:ser>
          <c:idx val="0"/>
          <c:order val="0"/>
          <c:tx>
            <c:strRef>
              <c:f>'Dashboard Projeção'!$AN$48</c:f>
              <c:strCache>
                <c:ptCount val="1"/>
                <c:pt idx="0">
                  <c:v>y</c:v>
                </c:pt>
              </c:strCache>
            </c:strRef>
          </c:tx>
          <c:spPr>
            <a:ln w="41275">
              <a:solidFill>
                <a:srgbClr val="FF0000">
                  <a:alpha val="91000"/>
                </a:srgbClr>
              </a:solidFill>
            </a:ln>
          </c:spPr>
          <c:marker>
            <c:symbol val="none"/>
          </c:marker>
          <c:xVal>
            <c:numRef>
              <c:f>'Dashboard Projeção'!$AM$49:$AM$53</c:f>
              <c:numCache>
                <c:formatCode>0.0</c:formatCode>
                <c:ptCount val="5"/>
                <c:pt idx="0">
                  <c:v>0</c:v>
                </c:pt>
                <c:pt idx="1">
                  <c:v>50</c:v>
                </c:pt>
                <c:pt idx="2">
                  <c:v>50</c:v>
                </c:pt>
                <c:pt idx="3">
                  <c:v>0</c:v>
                </c:pt>
                <c:pt idx="4">
                  <c:v>50</c:v>
                </c:pt>
              </c:numCache>
            </c:numRef>
          </c:xVal>
          <c:yVal>
            <c:numRef>
              <c:f>'Dashboard Projeção'!$AN$49:$AN$53</c:f>
              <c:numCache>
                <c:formatCode>0.0</c:formatCode>
                <c:ptCount val="5"/>
                <c:pt idx="0">
                  <c:v>0</c:v>
                </c:pt>
                <c:pt idx="1">
                  <c:v>2</c:v>
                </c:pt>
                <c:pt idx="2">
                  <c:v>-2</c:v>
                </c:pt>
                <c:pt idx="3">
                  <c:v>0</c:v>
                </c:pt>
                <c:pt idx="4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8727152"/>
        <c:axId val="358727936"/>
      </c:scatterChart>
      <c:valAx>
        <c:axId val="358727152"/>
        <c:scaling>
          <c:orientation val="minMax"/>
          <c:max val="100"/>
          <c:min val="0"/>
        </c:scaling>
        <c:delete val="1"/>
        <c:axPos val="b"/>
        <c:numFmt formatCode="0.0" sourceLinked="1"/>
        <c:majorTickMark val="out"/>
        <c:minorTickMark val="none"/>
        <c:tickLblPos val="none"/>
        <c:crossAx val="358727936"/>
        <c:crosses val="autoZero"/>
        <c:crossBetween val="midCat"/>
      </c:valAx>
      <c:valAx>
        <c:axId val="358727936"/>
        <c:scaling>
          <c:orientation val="minMax"/>
          <c:max val="60"/>
          <c:min val="-10"/>
        </c:scaling>
        <c:delete val="1"/>
        <c:axPos val="l"/>
        <c:numFmt formatCode="0.0" sourceLinked="1"/>
        <c:majorTickMark val="out"/>
        <c:minorTickMark val="none"/>
        <c:tickLblPos val="none"/>
        <c:crossAx val="358727152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2453420513860541E-2"/>
          <c:y val="0.1365772710107504"/>
          <c:w val="0.93509315897227896"/>
          <c:h val="0.73182709532572343"/>
        </c:manualLayout>
      </c:layout>
      <c:barChart>
        <c:barDir val="col"/>
        <c:grouping val="stacked"/>
        <c:varyColors val="0"/>
        <c:ser>
          <c:idx val="0"/>
          <c:order val="0"/>
          <c:tx>
            <c:v>Assinados</c:v>
          </c:tx>
          <c:spPr>
            <a:solidFill>
              <a:schemeClr val="accent6">
                <a:lumMod val="75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>
                    <a:solidFill>
                      <a:schemeClr val="bg1"/>
                    </a:solidFill>
                  </a:defRPr>
                </a:pPr>
                <a:endParaRPr lang="pt-P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('Dashboard Projeção'!$K$31,'Dashboard Projeção'!$L$31,'Dashboard Projeção'!$M$31,'Dashboard Projeção'!$O$31,'Dashboard Projeção'!$P$31,'Dashboard Projeção'!$Q$31,'Dashboard Projeção'!$S$31,'Dashboard Projeção'!$T$31,'Dashboard Projeção'!$U$31,'Dashboard Projeção'!$W$31,'Dashboard Projeção'!$X$31,'Dashboard Projeção'!$Y$31)</c:f>
              <c:numCache>
                <c:formatCode>mmm</c:formatCode>
                <c:ptCount val="12"/>
                <c:pt idx="0">
                  <c:v>44027</c:v>
                </c:pt>
                <c:pt idx="1">
                  <c:v>44057</c:v>
                </c:pt>
                <c:pt idx="2">
                  <c:v>44087</c:v>
                </c:pt>
                <c:pt idx="3">
                  <c:v>44117</c:v>
                </c:pt>
                <c:pt idx="4">
                  <c:v>44147</c:v>
                </c:pt>
                <c:pt idx="5">
                  <c:v>44177</c:v>
                </c:pt>
                <c:pt idx="6">
                  <c:v>44207</c:v>
                </c:pt>
                <c:pt idx="7">
                  <c:v>44237</c:v>
                </c:pt>
                <c:pt idx="8">
                  <c:v>44267</c:v>
                </c:pt>
                <c:pt idx="9">
                  <c:v>44297</c:v>
                </c:pt>
                <c:pt idx="10">
                  <c:v>44327</c:v>
                </c:pt>
                <c:pt idx="11">
                  <c:v>44357</c:v>
                </c:pt>
              </c:numCache>
            </c:numRef>
          </c:cat>
          <c:val>
            <c:numRef>
              <c:f>('Dashboard Projeção'!$K$33,'Dashboard Projeção'!$L$33,'Dashboard Projeção'!$M$33,'Dashboard Projeção'!$O$33,'Dashboard Projeção'!$P$33,'Dashboard Projeção'!$Q$33,'Dashboard Projeção'!$S$33,'Dashboard Projeção'!$T$33,'Dashboard Projeção'!$U$33,'Dashboard Projeção'!$W$33,'Dashboard Projeção'!$X$33,'Dashboard Projeção'!$Y$33)</c:f>
              <c:numCache>
                <c:formatCode>#,##0</c:formatCode>
                <c:ptCount val="12"/>
              </c:numCache>
            </c:numRef>
          </c:val>
        </c:ser>
        <c:ser>
          <c:idx val="1"/>
          <c:order val="1"/>
          <c:tx>
            <c:v>Rescindidos</c:v>
          </c:tx>
          <c:spPr>
            <a:solidFill>
              <a:srgbClr val="C000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pt-P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('Dashboard Projeção'!$K$32,'Dashboard Projeção'!$L$32,'Dashboard Projeção'!$M$32,'Dashboard Projeção'!$O$32,'Dashboard Projeção'!$P$32,'Dashboard Projeção'!$Q$32,'Dashboard Projeção'!$S$32,'Dashboard Projeção'!$T$32,'Dashboard Projeção'!$U$32,'Dashboard Projeção'!$W$32,'Dashboard Projeção'!$X$32,'Dashboard Projeção'!$Y$32)</c:f>
              <c:numCache>
                <c:formatCode>#,##0</c:formatCod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358723624"/>
        <c:axId val="358728720"/>
      </c:barChart>
      <c:dateAx>
        <c:axId val="358723624"/>
        <c:scaling>
          <c:orientation val="minMax"/>
        </c:scaling>
        <c:delete val="0"/>
        <c:axPos val="b"/>
        <c:numFmt formatCode="mmm" sourceLinked="1"/>
        <c:majorTickMark val="none"/>
        <c:minorTickMark val="none"/>
        <c:tickLblPos val="nextTo"/>
        <c:txPr>
          <a:bodyPr/>
          <a:lstStyle/>
          <a:p>
            <a:pPr>
              <a:defRPr sz="1000" b="1"/>
            </a:pPr>
            <a:endParaRPr lang="pt-PT"/>
          </a:p>
        </c:txPr>
        <c:crossAx val="358728720"/>
        <c:crosses val="autoZero"/>
        <c:auto val="1"/>
        <c:lblOffset val="100"/>
        <c:baseTimeUnit val="months"/>
      </c:dateAx>
      <c:valAx>
        <c:axId val="358728720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one"/>
        <c:crossAx val="358723624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511811024" r="0.511811024" t="0.78740157499999996" header="0.31496062000000241" footer="0.31496062000000241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pt-BR" sz="1400" b="1" i="0" baseline="0"/>
              <a:t>Comparativo  </a:t>
            </a:r>
            <a:r>
              <a:rPr lang="pt-BR" sz="1400" b="1" i="0" baseline="0">
                <a:solidFill>
                  <a:schemeClr val="accent1">
                    <a:lumMod val="75000"/>
                  </a:schemeClr>
                </a:solidFill>
              </a:rPr>
              <a:t>Média Projetada  </a:t>
            </a:r>
            <a:r>
              <a:rPr lang="pt-BR" sz="1400" b="1" i="0" baseline="0"/>
              <a:t>x  </a:t>
            </a:r>
            <a:r>
              <a:rPr lang="pt-BR" sz="1400" b="1" i="0" baseline="0">
                <a:solidFill>
                  <a:srgbClr val="83C937"/>
                </a:solidFill>
              </a:rPr>
              <a:t>Meta</a:t>
            </a:r>
          </a:p>
        </c:rich>
      </c:tx>
      <c:overlay val="0"/>
    </c:title>
    <c:autoTitleDeleted val="0"/>
    <c:pivotFmts>
      <c:pivotFmt>
        <c:idx val="0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pt-PT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pt-PT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pt-PT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pt-PT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pt-PT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pt-PT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marker>
          <c:symbol val="none"/>
        </c:marker>
        <c:dLbl>
          <c:idx val="0"/>
          <c:spPr/>
          <c:txPr>
            <a:bodyPr/>
            <a:lstStyle/>
            <a:p>
              <a:pPr>
                <a:defRPr sz="1200" b="1">
                  <a:solidFill>
                    <a:schemeClr val="accent1">
                      <a:lumMod val="75000"/>
                    </a:schemeClr>
                  </a:solidFill>
                </a:defRPr>
              </a:pPr>
              <a:endParaRPr lang="pt-PT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marker>
          <c:symbol val="none"/>
        </c:marker>
        <c:dLbl>
          <c:idx val="0"/>
          <c:spPr/>
          <c:txPr>
            <a:bodyPr/>
            <a:lstStyle/>
            <a:p>
              <a:pPr>
                <a:defRPr sz="1200" b="1">
                  <a:solidFill>
                    <a:srgbClr val="C00000"/>
                  </a:solidFill>
                </a:defRPr>
              </a:pPr>
              <a:endParaRPr lang="pt-PT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marker>
          <c:symbol val="none"/>
        </c:marker>
        <c:dLbl>
          <c:idx val="0"/>
          <c:spPr/>
          <c:txPr>
            <a:bodyPr/>
            <a:lstStyle/>
            <a:p>
              <a:pPr>
                <a:defRPr sz="1200" b="1">
                  <a:solidFill>
                    <a:schemeClr val="accent3">
                      <a:lumMod val="50000"/>
                    </a:schemeClr>
                  </a:solidFill>
                </a:defRPr>
              </a:pPr>
              <a:endParaRPr lang="pt-PT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marker>
          <c:symbol val="none"/>
        </c:marker>
        <c:dLbl>
          <c:idx val="0"/>
          <c:spPr/>
          <c:txPr>
            <a:bodyPr/>
            <a:lstStyle/>
            <a:p>
              <a:pPr>
                <a:defRPr sz="1200" b="1">
                  <a:solidFill>
                    <a:schemeClr val="accent1">
                      <a:lumMod val="75000"/>
                    </a:schemeClr>
                  </a:solidFill>
                </a:defRPr>
              </a:pPr>
              <a:endParaRPr lang="pt-PT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gradFill flip="none" rotWithShape="1">
            <a:gsLst>
              <a:gs pos="0">
                <a:schemeClr val="accent3">
                  <a:lumMod val="50000"/>
                </a:schemeClr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  <a:tileRect/>
          </a:gradFill>
        </c:spPr>
        <c:marker>
          <c:symbol val="none"/>
        </c:marker>
        <c:dLbl>
          <c:idx val="0"/>
          <c:spPr/>
          <c:txPr>
            <a:bodyPr/>
            <a:lstStyle/>
            <a:p>
              <a:pPr>
                <a:defRPr sz="900" b="1">
                  <a:solidFill>
                    <a:schemeClr val="accent3">
                      <a:lumMod val="50000"/>
                    </a:schemeClr>
                  </a:solidFill>
                </a:defRPr>
              </a:pPr>
              <a:endParaRPr lang="pt-PT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gradFill flip="none" rotWithShape="1">
            <a:gsLst>
              <a:gs pos="0">
                <a:schemeClr val="accent3">
                  <a:lumMod val="50000"/>
                </a:schemeClr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  <a:tileRect/>
          </a:gradFill>
        </c:spPr>
        <c:marker>
          <c:symbol val="none"/>
        </c:marker>
        <c:dLbl>
          <c:idx val="0"/>
          <c:spPr/>
          <c:txPr>
            <a:bodyPr/>
            <a:lstStyle/>
            <a:p>
              <a:pPr>
                <a:defRPr sz="900" b="1">
                  <a:solidFill>
                    <a:schemeClr val="accent3">
                      <a:lumMod val="50000"/>
                    </a:schemeClr>
                  </a:solidFill>
                </a:defRPr>
              </a:pPr>
              <a:endParaRPr lang="pt-PT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gradFill flip="none" rotWithShape="1">
            <a:gsLst>
              <a:gs pos="0">
                <a:schemeClr val="accent3">
                  <a:lumMod val="50000"/>
                </a:schemeClr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  <a:tileRect/>
          </a:gradFill>
        </c:spPr>
        <c:marker>
          <c:symbol val="none"/>
        </c:marker>
        <c:dLbl>
          <c:idx val="0"/>
          <c:spPr/>
          <c:txPr>
            <a:bodyPr/>
            <a:lstStyle/>
            <a:p>
              <a:pPr>
                <a:defRPr sz="900" b="1">
                  <a:solidFill>
                    <a:schemeClr val="accent3">
                      <a:lumMod val="50000"/>
                    </a:schemeClr>
                  </a:solidFill>
                </a:defRPr>
              </a:pPr>
              <a:endParaRPr lang="pt-PT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3.0555555555555582E-2"/>
          <c:y val="0.10675660594294789"/>
          <c:w val="0.93888888888889355"/>
          <c:h val="0.6393131235681268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2E75B6"/>
            </a:solidFill>
            <a:ln w="25400">
              <a:noFill/>
            </a:ln>
          </c:spPr>
          <c:invertIfNegative val="1"/>
          <c:dPt>
            <c:idx val="5"/>
            <c:invertIfNegative val="1"/>
            <c:bubble3D val="0"/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>
                    <a:solidFill>
                      <a:schemeClr val="accent1">
                        <a:lumMod val="75000"/>
                      </a:schemeClr>
                    </a:solidFill>
                  </a:defRPr>
                </a:pPr>
                <a:endParaRPr lang="pt-P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'Dashboard Projeção'!$A$24:$A$30</c:f>
              <c:numCache>
                <c:formatCode>General</c:formatCode>
                <c:ptCount val="6"/>
              </c:numCache>
            </c:numRef>
          </c:cat>
          <c:val>
            <c:numRef>
              <c:f>('Dashboard Projeção'!$AA$24,'Dashboard Projeção'!$AA$25,'Dashboard Projeção'!$AA$26,'Dashboard Projeção'!$AA$27,'Dashboard Projeção'!$AA$28,'Dashboard Projeção'!$AA$30)</c:f>
              <c:numCache>
                <c:formatCode>#\ ##0.0</c:formatCode>
                <c:ptCount val="6"/>
                <c:pt idx="0">
                  <c:v>0</c:v>
                </c:pt>
                <c:pt idx="1">
                  <c:v>0</c:v>
                </c:pt>
                <c:pt idx="2" formatCode="###.0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w="25400">
                    <a:noFill/>
                  </a:ln>
                </c14:spPr>
              </c14:invertSolidFillFmt>
            </c:ext>
          </c:extLst>
        </c:ser>
        <c:ser>
          <c:idx val="1"/>
          <c:order val="1"/>
          <c:spPr>
            <a:solidFill>
              <a:srgbClr val="92D05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>
                    <a:solidFill>
                      <a:srgbClr val="83C937"/>
                    </a:solidFill>
                  </a:defRPr>
                </a:pPr>
                <a:endParaRPr lang="pt-P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'Dashboard Projeção'!$A$24:$A$30</c:f>
              <c:numCache>
                <c:formatCode>General</c:formatCode>
                <c:ptCount val="6"/>
              </c:numCache>
            </c:numRef>
          </c:cat>
          <c:val>
            <c:numRef>
              <c:f>('Dashboard Projeção'!$H$24,'Dashboard Projeção'!$H$25,'Dashboard Projeção'!$H$26,'Dashboard Projeção'!$H$27,'Dashboard Projeção'!$H$28,'Dashboard Projeção'!$H$30)</c:f>
              <c:numCache>
                <c:formatCode>#,##0</c:formatCode>
                <c:ptCount val="6"/>
                <c:pt idx="0">
                  <c:v>15</c:v>
                </c:pt>
                <c:pt idx="1">
                  <c:v>250</c:v>
                </c:pt>
                <c:pt idx="2">
                  <c:v>25</c:v>
                </c:pt>
                <c:pt idx="3">
                  <c:v>130</c:v>
                </c:pt>
                <c:pt idx="4">
                  <c:v>20</c:v>
                </c:pt>
                <c:pt idx="5">
                  <c:v>18.75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2"/>
        <c:axId val="358725192"/>
        <c:axId val="358725584"/>
      </c:barChart>
      <c:catAx>
        <c:axId val="358725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000" b="1"/>
            </a:pPr>
            <a:endParaRPr lang="pt-PT"/>
          </a:p>
        </c:txPr>
        <c:crossAx val="358725584"/>
        <c:crosses val="autoZero"/>
        <c:auto val="1"/>
        <c:lblAlgn val="ctr"/>
        <c:lblOffset val="100"/>
        <c:noMultiLvlLbl val="0"/>
      </c:catAx>
      <c:valAx>
        <c:axId val="358725584"/>
        <c:scaling>
          <c:orientation val="minMax"/>
        </c:scaling>
        <c:delete val="1"/>
        <c:axPos val="l"/>
        <c:numFmt formatCode="#\ ##0.0" sourceLinked="1"/>
        <c:majorTickMark val="out"/>
        <c:minorTickMark val="none"/>
        <c:tickLblPos val="nextTo"/>
        <c:crossAx val="358725192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511811024" r="0.511811024" t="0.78740157499999996" header="0.31496062000000313" footer="0.3149606200000031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0"/>
          <c:w val="1"/>
          <c:h val="1"/>
        </c:manualLayout>
      </c:layout>
      <c:scatterChart>
        <c:scatterStyle val="lineMarker"/>
        <c:varyColors val="0"/>
        <c:ser>
          <c:idx val="0"/>
          <c:order val="0"/>
          <c:tx>
            <c:strRef>
              <c:f>'Dashboard Projeção'!$AN$59</c:f>
              <c:strCache>
                <c:ptCount val="1"/>
                <c:pt idx="0">
                  <c:v>y</c:v>
                </c:pt>
              </c:strCache>
            </c:strRef>
          </c:tx>
          <c:spPr>
            <a:ln w="41275">
              <a:solidFill>
                <a:srgbClr val="FF0000">
                  <a:alpha val="91000"/>
                </a:srgbClr>
              </a:solidFill>
            </a:ln>
          </c:spPr>
          <c:marker>
            <c:symbol val="none"/>
          </c:marker>
          <c:xVal>
            <c:numRef>
              <c:f>'Dashboard Projeção'!$AM$60:$AM$64</c:f>
              <c:numCache>
                <c:formatCode>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50</c:v>
                </c:pt>
              </c:numCache>
            </c:numRef>
          </c:xVal>
          <c:yVal>
            <c:numRef>
              <c:f>'Dashboard Projeção'!$AN$60:$AN$64</c:f>
              <c:numCache>
                <c:formatCode>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8729896"/>
        <c:axId val="358722840"/>
      </c:scatterChart>
      <c:valAx>
        <c:axId val="358729896"/>
        <c:scaling>
          <c:orientation val="minMax"/>
          <c:max val="100"/>
          <c:min val="0"/>
        </c:scaling>
        <c:delete val="1"/>
        <c:axPos val="b"/>
        <c:numFmt formatCode="0.0" sourceLinked="1"/>
        <c:majorTickMark val="out"/>
        <c:minorTickMark val="none"/>
        <c:tickLblPos val="none"/>
        <c:crossAx val="358722840"/>
        <c:crosses val="autoZero"/>
        <c:crossBetween val="midCat"/>
      </c:valAx>
      <c:valAx>
        <c:axId val="358722840"/>
        <c:scaling>
          <c:orientation val="minMax"/>
          <c:max val="60"/>
          <c:min val="-10"/>
        </c:scaling>
        <c:delete val="1"/>
        <c:axPos val="l"/>
        <c:numFmt formatCode="0.0" sourceLinked="1"/>
        <c:majorTickMark val="out"/>
        <c:minorTickMark val="none"/>
        <c:tickLblPos val="none"/>
        <c:crossAx val="358729896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2453420513860541E-2"/>
          <c:y val="0.12115329977872207"/>
          <c:w val="0.93509315897227896"/>
          <c:h val="0.74688624406106197"/>
        </c:manualLayout>
      </c:layout>
      <c:barChart>
        <c:barDir val="col"/>
        <c:grouping val="stacked"/>
        <c:varyColors val="0"/>
        <c:ser>
          <c:idx val="0"/>
          <c:order val="0"/>
          <c:tx>
            <c:v>Assinados</c:v>
          </c:tx>
          <c:spPr>
            <a:solidFill>
              <a:schemeClr val="accent6">
                <a:lumMod val="75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>
                    <a:solidFill>
                      <a:schemeClr val="bg1"/>
                    </a:solidFill>
                  </a:defRPr>
                </a:pPr>
                <a:endParaRPr lang="pt-P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('Dashboard Diagnóstico'!$K$31,'Dashboard Diagnóstico'!$L$31,'Dashboard Diagnóstico'!$M$31,'Dashboard Diagnóstico'!$O$31,'Dashboard Diagnóstico'!$P$31,'Dashboard Diagnóstico'!$Q$31,'Dashboard Diagnóstico'!$S$31,'Dashboard Diagnóstico'!$T$31,'Dashboard Diagnóstico'!$U$31,'Dashboard Diagnóstico'!$W$31,'Dashboard Diagnóstico'!$X$31,'Dashboard Diagnóstico'!$Y$31)</c:f>
              <c:numCache>
                <c:formatCode>mmm</c:formatCode>
                <c:ptCount val="12"/>
                <c:pt idx="0">
                  <c:v>43631</c:v>
                </c:pt>
                <c:pt idx="1">
                  <c:v>43661</c:v>
                </c:pt>
                <c:pt idx="2">
                  <c:v>43691</c:v>
                </c:pt>
                <c:pt idx="3">
                  <c:v>43721</c:v>
                </c:pt>
                <c:pt idx="4">
                  <c:v>43751</c:v>
                </c:pt>
                <c:pt idx="5">
                  <c:v>43781</c:v>
                </c:pt>
                <c:pt idx="6">
                  <c:v>43811</c:v>
                </c:pt>
                <c:pt idx="7">
                  <c:v>43841</c:v>
                </c:pt>
                <c:pt idx="8">
                  <c:v>43871</c:v>
                </c:pt>
                <c:pt idx="9">
                  <c:v>43901</c:v>
                </c:pt>
                <c:pt idx="10">
                  <c:v>43931</c:v>
                </c:pt>
                <c:pt idx="11">
                  <c:v>43961</c:v>
                </c:pt>
              </c:numCache>
            </c:numRef>
          </c:cat>
          <c:val>
            <c:numRef>
              <c:f>('Dashboard Diagnóstico'!$K$33,'Dashboard Diagnóstico'!$L$33,'Dashboard Diagnóstico'!$M$33,'Dashboard Diagnóstico'!$O$33,'Dashboard Diagnóstico'!$P$33,'Dashboard Diagnóstico'!$Q$33,'Dashboard Diagnóstico'!$S$33,'Dashboard Diagnóstico'!$T$33,'Dashboard Diagnóstico'!$U$33,'Dashboard Diagnóstico'!$W$33,'Dashboard Diagnóstico'!$X$33,'Dashboard Diagnóstico'!$Y$33)</c:f>
              <c:numCache>
                <c:formatCode>#,##0</c:formatCode>
                <c:ptCount val="12"/>
              </c:numCache>
            </c:numRef>
          </c:val>
        </c:ser>
        <c:ser>
          <c:idx val="1"/>
          <c:order val="1"/>
          <c:tx>
            <c:v>Rescindidos</c:v>
          </c:tx>
          <c:spPr>
            <a:solidFill>
              <a:srgbClr val="C000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>
                    <a:solidFill>
                      <a:schemeClr val="bg1"/>
                    </a:solidFill>
                  </a:defRPr>
                </a:pPr>
                <a:endParaRPr lang="pt-P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('Dashboard Diagnóstico'!$K$32,'Dashboard Diagnóstico'!$L$32,'Dashboard Diagnóstico'!$M$32,'Dashboard Diagnóstico'!$O$32,'Dashboard Diagnóstico'!$P$32,'Dashboard Diagnóstico'!$Q$32,'Dashboard Diagnóstico'!$S$32,'Dashboard Diagnóstico'!$T$32,'Dashboard Diagnóstico'!$U$32,'Dashboard Diagnóstico'!$W$32,'Dashboard Diagnóstico'!$X$32,'Dashboard Diagnóstico'!$Y$32)</c:f>
              <c:numCache>
                <c:formatCode>#,##0</c:formatCod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7"/>
        <c:overlap val="100"/>
        <c:axId val="356354080"/>
        <c:axId val="356350552"/>
      </c:barChart>
      <c:dateAx>
        <c:axId val="356354080"/>
        <c:scaling>
          <c:orientation val="minMax"/>
        </c:scaling>
        <c:delete val="0"/>
        <c:axPos val="b"/>
        <c:numFmt formatCode="mmm" sourceLinked="1"/>
        <c:majorTickMark val="none"/>
        <c:minorTickMark val="none"/>
        <c:tickLblPos val="nextTo"/>
        <c:txPr>
          <a:bodyPr/>
          <a:lstStyle/>
          <a:p>
            <a:pPr>
              <a:defRPr sz="1000" b="1"/>
            </a:pPr>
            <a:endParaRPr lang="pt-PT"/>
          </a:p>
        </c:txPr>
        <c:crossAx val="356350552"/>
        <c:crosses val="autoZero"/>
        <c:auto val="1"/>
        <c:lblOffset val="100"/>
        <c:baseTimeUnit val="months"/>
      </c:dateAx>
      <c:valAx>
        <c:axId val="356350552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one"/>
        <c:crossAx val="356354080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511811024" r="0.511811024" t="0.78740157499999996" header="0.31496062000000241" footer="0.31496062000000241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0"/>
          <c:w val="1"/>
          <c:h val="1"/>
        </c:manualLayout>
      </c:layout>
      <c:scatterChart>
        <c:scatterStyle val="lineMarker"/>
        <c:varyColors val="0"/>
        <c:ser>
          <c:idx val="0"/>
          <c:order val="0"/>
          <c:tx>
            <c:strRef>
              <c:f>'Dashboard Projeção'!$AN$70</c:f>
              <c:strCache>
                <c:ptCount val="1"/>
                <c:pt idx="0">
                  <c:v>y</c:v>
                </c:pt>
              </c:strCache>
            </c:strRef>
          </c:tx>
          <c:spPr>
            <a:ln w="41275">
              <a:solidFill>
                <a:srgbClr val="FF0000">
                  <a:alpha val="91000"/>
                </a:srgbClr>
              </a:solidFill>
            </a:ln>
          </c:spPr>
          <c:marker>
            <c:symbol val="none"/>
          </c:marker>
          <c:xVal>
            <c:numRef>
              <c:f>'Dashboard Projeção'!$AM$71:$AM$75</c:f>
              <c:numCache>
                <c:formatCode>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50</c:v>
                </c:pt>
              </c:numCache>
            </c:numRef>
          </c:xVal>
          <c:yVal>
            <c:numRef>
              <c:f>'Dashboard Projeção'!$AN$71:$AN$75</c:f>
              <c:numCache>
                <c:formatCode>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61575640"/>
        <c:axId val="361577600"/>
      </c:scatterChart>
      <c:valAx>
        <c:axId val="361575640"/>
        <c:scaling>
          <c:orientation val="minMax"/>
          <c:max val="100"/>
          <c:min val="0"/>
        </c:scaling>
        <c:delete val="1"/>
        <c:axPos val="b"/>
        <c:numFmt formatCode="0.0" sourceLinked="1"/>
        <c:majorTickMark val="out"/>
        <c:minorTickMark val="none"/>
        <c:tickLblPos val="none"/>
        <c:crossAx val="361577600"/>
        <c:crosses val="autoZero"/>
        <c:crossBetween val="midCat"/>
      </c:valAx>
      <c:valAx>
        <c:axId val="361577600"/>
        <c:scaling>
          <c:orientation val="minMax"/>
          <c:max val="60"/>
          <c:min val="-10"/>
        </c:scaling>
        <c:delete val="1"/>
        <c:axPos val="l"/>
        <c:numFmt formatCode="0.0" sourceLinked="1"/>
        <c:majorTickMark val="out"/>
        <c:minorTickMark val="none"/>
        <c:tickLblPos val="none"/>
        <c:crossAx val="361575640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5891260782079172E-2"/>
          <c:y val="0.13826685348076923"/>
          <c:w val="0.9482174784358417"/>
          <c:h val="0.73826801622414606"/>
        </c:manualLayout>
      </c:layout>
      <c:barChart>
        <c:barDir val="col"/>
        <c:grouping val="clustered"/>
        <c:varyColors val="0"/>
        <c:ser>
          <c:idx val="0"/>
          <c:order val="0"/>
          <c:tx>
            <c:v>Lucratividade</c:v>
          </c:tx>
          <c:spPr>
            <a:solidFill>
              <a:schemeClr val="tx1">
                <a:lumMod val="85000"/>
                <a:lumOff val="15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>
                    <a:solidFill>
                      <a:schemeClr val="tx1"/>
                    </a:solidFill>
                  </a:defRPr>
                </a:pPr>
                <a:endParaRPr lang="pt-P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('Dashboard Projeção'!$K$31,'Dashboard Projeção'!$L$31,'Dashboard Projeção'!$M$31,'Dashboard Projeção'!$O$31,'Dashboard Projeção'!$P$31,'Dashboard Projeção'!$Q$31,'Dashboard Projeção'!$S$31,'Dashboard Projeção'!$T$31,'Dashboard Projeção'!$U$31,'Dashboard Projeção'!$W$31,'Dashboard Projeção'!$X$31,'Dashboard Projeção'!$Y$31)</c:f>
              <c:numCache>
                <c:formatCode>mmm</c:formatCode>
                <c:ptCount val="12"/>
                <c:pt idx="0">
                  <c:v>44027</c:v>
                </c:pt>
                <c:pt idx="1">
                  <c:v>44057</c:v>
                </c:pt>
                <c:pt idx="2">
                  <c:v>44087</c:v>
                </c:pt>
                <c:pt idx="3">
                  <c:v>44117</c:v>
                </c:pt>
                <c:pt idx="4">
                  <c:v>44147</c:v>
                </c:pt>
                <c:pt idx="5">
                  <c:v>44177</c:v>
                </c:pt>
                <c:pt idx="6">
                  <c:v>44207</c:v>
                </c:pt>
                <c:pt idx="7">
                  <c:v>44237</c:v>
                </c:pt>
                <c:pt idx="8">
                  <c:v>44267</c:v>
                </c:pt>
                <c:pt idx="9">
                  <c:v>44297</c:v>
                </c:pt>
                <c:pt idx="10">
                  <c:v>44327</c:v>
                </c:pt>
                <c:pt idx="11">
                  <c:v>44357</c:v>
                </c:pt>
              </c:numCache>
            </c:numRef>
          </c:cat>
          <c:val>
            <c:numRef>
              <c:f>('Dashboard Projeção'!$K$24,'Dashboard Projeção'!$L$24,'Dashboard Projeção'!$M$24,'Dashboard Projeção'!$O$24,'Dashboard Projeção'!$P$24,'Dashboard Projeção'!$Q$24,'Dashboard Projeção'!$S$24,'Dashboard Projeção'!$T$24,'Dashboard Projeção'!$U$24,'Dashboard Projeção'!$W$24,'Dashboard Projeção'!$X$24,'Dashboard Projeção'!$Y$24)</c:f>
              <c:numCache>
                <c:formatCode>#\ ##0.0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361575248"/>
        <c:axId val="361581520"/>
      </c:barChart>
      <c:lineChart>
        <c:grouping val="standard"/>
        <c:varyColors val="0"/>
        <c:ser>
          <c:idx val="1"/>
          <c:order val="1"/>
          <c:tx>
            <c:v>Média Projetada</c:v>
          </c:tx>
          <c:spPr>
            <a:ln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dLbls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 cap="all" spc="0">
                    <a:ln w="9000" cmpd="sng">
                      <a:solidFill>
                        <a:schemeClr val="accent4">
                          <a:shade val="50000"/>
                          <a:satMod val="120000"/>
                        </a:schemeClr>
                      </a:solidFill>
                      <a:prstDash val="solid"/>
                    </a:ln>
                    <a:solidFill>
                      <a:srgbClr val="0070C0"/>
                    </a:solidFill>
                    <a:effectLst>
                      <a:reflection blurRad="12700" stA="28000" endPos="45000" dist="1000" dir="5400000" sy="-100000" algn="bl" rotWithShape="0"/>
                    </a:effectLst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'Dashboard Projeção'!$AN$24:$AY$24</c:f>
              <c:numCache>
                <c:formatCode>#\ ##0.0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v>Média Anterior</c:v>
          </c:tx>
          <c:spPr>
            <a:ln>
              <a:solidFill>
                <a:schemeClr val="accent2"/>
              </a:solidFill>
              <a:prstDash val="sysDash"/>
            </a:ln>
          </c:spPr>
          <c:marker>
            <c:symbol val="none"/>
          </c:marker>
          <c:dLbls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lang="pt-BR" sz="1400" b="1" i="0" u="none" strike="noStrike" kern="1200" cap="all" spc="0" baseline="0">
                    <a:ln w="9000" cmpd="sng">
                      <a:solidFill>
                        <a:srgbClr val="FFC000">
                          <a:shade val="50000"/>
                          <a:satMod val="120000"/>
                        </a:srgbClr>
                      </a:solidFill>
                      <a:prstDash val="solid"/>
                    </a:ln>
                    <a:solidFill>
                      <a:schemeClr val="accent2"/>
                    </a:solidFill>
                    <a:effectLst>
                      <a:reflection blurRad="12700" stA="28000" endPos="45000" dist="1000" dir="5400000" sy="-100000" algn="bl" rotWithShape="0"/>
                    </a:effectLst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'Dashboard Diagnóstico'!$AN$24:$AY$24</c:f>
              <c:numCache>
                <c:formatCode>#\ ##0.0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1575248"/>
        <c:axId val="361581520"/>
      </c:lineChart>
      <c:dateAx>
        <c:axId val="361575248"/>
        <c:scaling>
          <c:orientation val="minMax"/>
        </c:scaling>
        <c:delete val="0"/>
        <c:axPos val="b"/>
        <c:numFmt formatCode="mmm" sourceLinked="1"/>
        <c:majorTickMark val="none"/>
        <c:minorTickMark val="none"/>
        <c:tickLblPos val="nextTo"/>
        <c:txPr>
          <a:bodyPr/>
          <a:lstStyle/>
          <a:p>
            <a:pPr>
              <a:defRPr sz="1000" b="1">
                <a:solidFill>
                  <a:srgbClr val="C00000"/>
                </a:solidFill>
              </a:defRPr>
            </a:pPr>
            <a:endParaRPr lang="pt-PT"/>
          </a:p>
        </c:txPr>
        <c:crossAx val="361581520"/>
        <c:crosses val="autoZero"/>
        <c:auto val="1"/>
        <c:lblOffset val="100"/>
        <c:baseTimeUnit val="months"/>
      </c:dateAx>
      <c:valAx>
        <c:axId val="361581520"/>
        <c:scaling>
          <c:orientation val="minMax"/>
        </c:scaling>
        <c:delete val="1"/>
        <c:axPos val="l"/>
        <c:numFmt formatCode="#\ ##0.0" sourceLinked="1"/>
        <c:majorTickMark val="out"/>
        <c:minorTickMark val="none"/>
        <c:tickLblPos val="none"/>
        <c:crossAx val="361575248"/>
        <c:crosses val="autoZero"/>
        <c:crossBetween val="between"/>
      </c:valAx>
      <c:spPr>
        <a:noFill/>
      </c:spPr>
    </c:plotArea>
    <c:legend>
      <c:legendPos val="b"/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511811024" r="0.511811024" t="0.78740157499999996" header="0.31496062000000241" footer="0.31496062000000241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5814868403303267E-2"/>
          <c:y val="0.15323271365781654"/>
          <c:w val="0.94837026319339346"/>
          <c:h val="0.63562860310205294"/>
        </c:manualLayout>
      </c:layout>
      <c:barChart>
        <c:barDir val="col"/>
        <c:grouping val="stacked"/>
        <c:varyColors val="0"/>
        <c:ser>
          <c:idx val="0"/>
          <c:order val="0"/>
          <c:tx>
            <c:v>Vendas</c:v>
          </c:tx>
          <c:spPr>
            <a:solidFill>
              <a:schemeClr val="tx1">
                <a:lumMod val="85000"/>
                <a:lumOff val="15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>
                    <a:solidFill>
                      <a:schemeClr val="bg1"/>
                    </a:solidFill>
                  </a:defRPr>
                </a:pPr>
                <a:endParaRPr lang="pt-P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('Dashboard Projeção'!$K$31,'Dashboard Projeção'!$L$31,'Dashboard Projeção'!$M$31,'Dashboard Projeção'!$O$31,'Dashboard Projeção'!$P$31,'Dashboard Projeção'!$Q$31,'Dashboard Projeção'!$S$31,'Dashboard Projeção'!$T$31,'Dashboard Projeção'!$U$31,'Dashboard Projeção'!$W$31,'Dashboard Projeção'!$X$31,'Dashboard Projeção'!$Y$31)</c:f>
              <c:numCache>
                <c:formatCode>mmm</c:formatCode>
                <c:ptCount val="12"/>
                <c:pt idx="0">
                  <c:v>44027</c:v>
                </c:pt>
                <c:pt idx="1">
                  <c:v>44057</c:v>
                </c:pt>
                <c:pt idx="2">
                  <c:v>44087</c:v>
                </c:pt>
                <c:pt idx="3">
                  <c:v>44117</c:v>
                </c:pt>
                <c:pt idx="4">
                  <c:v>44147</c:v>
                </c:pt>
                <c:pt idx="5">
                  <c:v>44177</c:v>
                </c:pt>
                <c:pt idx="6">
                  <c:v>44207</c:v>
                </c:pt>
                <c:pt idx="7">
                  <c:v>44237</c:v>
                </c:pt>
                <c:pt idx="8">
                  <c:v>44267</c:v>
                </c:pt>
                <c:pt idx="9">
                  <c:v>44297</c:v>
                </c:pt>
                <c:pt idx="10">
                  <c:v>44327</c:v>
                </c:pt>
                <c:pt idx="11">
                  <c:v>44357</c:v>
                </c:pt>
              </c:numCache>
            </c:numRef>
          </c:cat>
          <c:val>
            <c:numRef>
              <c:f>('Dashboard Projeção'!$K$25,'Dashboard Projeção'!$L$25,'Dashboard Projeção'!$M$25,'Dashboard Projeção'!$O$25,'Dashboard Projeção'!$P$25,'Dashboard Projeção'!$Q$25,'Dashboard Projeção'!$S$25,'Dashboard Projeção'!$T$25,'Dashboard Projeção'!$U$25,'Dashboard Projeção'!$W$25,'Dashboard Projeção'!$X$25,'Dashboard Projeção'!$Y$25)</c:f>
              <c:numCache>
                <c:formatCode>#\ ###.0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361576424"/>
        <c:axId val="361576032"/>
      </c:barChart>
      <c:lineChart>
        <c:grouping val="standard"/>
        <c:varyColors val="0"/>
        <c:ser>
          <c:idx val="1"/>
          <c:order val="1"/>
          <c:tx>
            <c:v>Média Projetada</c:v>
          </c:tx>
          <c:spPr>
            <a:ln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dLbls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lang="pt-BR" sz="1400" b="1" i="0" u="none" strike="noStrike" kern="1200" cap="all" spc="0" baseline="0">
                    <a:ln w="9000" cmpd="sng">
                      <a:solidFill>
                        <a:srgbClr val="FFC000">
                          <a:shade val="50000"/>
                          <a:satMod val="120000"/>
                        </a:srgbClr>
                      </a:solidFill>
                      <a:prstDash val="solid"/>
                    </a:ln>
                    <a:solidFill>
                      <a:srgbClr val="0070C0"/>
                    </a:solidFill>
                    <a:effectLst>
                      <a:reflection blurRad="12700" stA="28000" endPos="45000" dist="1000" dir="5400000" sy="-100000" algn="bl" rotWithShape="0"/>
                    </a:effectLst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'Dashboard Projeção'!$AN$25:$AY$25</c:f>
              <c:numCache>
                <c:formatCode>#\ ##0.0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v>Média Anterior</c:v>
          </c:tx>
          <c:spPr>
            <a:ln>
              <a:solidFill>
                <a:schemeClr val="accent2"/>
              </a:solidFill>
              <a:prstDash val="sysDash"/>
            </a:ln>
          </c:spPr>
          <c:marker>
            <c:symbol val="none"/>
          </c:marker>
          <c:dLbls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lang="pt-BR" sz="1400" b="1" i="0" u="none" strike="noStrike" kern="1200" cap="all" spc="0" baseline="0">
                    <a:ln w="9000" cmpd="sng">
                      <a:solidFill>
                        <a:srgbClr val="FFC000">
                          <a:shade val="50000"/>
                          <a:satMod val="120000"/>
                        </a:srgbClr>
                      </a:solidFill>
                      <a:prstDash val="solid"/>
                    </a:ln>
                    <a:solidFill>
                      <a:srgbClr val="ED7D31"/>
                    </a:solidFill>
                    <a:effectLst>
                      <a:reflection blurRad="12700" stA="28000" endPos="45000" dist="1000" dir="5400000" sy="-100000" algn="bl" rotWithShape="0"/>
                    </a:effectLst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'Dashboard Diagnóstico'!$AN$25:$AY$25</c:f>
              <c:numCache>
                <c:formatCode>#\ ##0.0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1576424"/>
        <c:axId val="361576032"/>
      </c:lineChart>
      <c:dateAx>
        <c:axId val="361576424"/>
        <c:scaling>
          <c:orientation val="minMax"/>
        </c:scaling>
        <c:delete val="0"/>
        <c:axPos val="b"/>
        <c:numFmt formatCode="mmm" sourceLinked="1"/>
        <c:majorTickMark val="none"/>
        <c:minorTickMark val="none"/>
        <c:tickLblPos val="nextTo"/>
        <c:txPr>
          <a:bodyPr/>
          <a:lstStyle/>
          <a:p>
            <a:pPr>
              <a:defRPr sz="1000" b="1">
                <a:solidFill>
                  <a:srgbClr val="C00000"/>
                </a:solidFill>
              </a:defRPr>
            </a:pPr>
            <a:endParaRPr lang="pt-PT"/>
          </a:p>
        </c:txPr>
        <c:crossAx val="361576032"/>
        <c:crosses val="autoZero"/>
        <c:auto val="1"/>
        <c:lblOffset val="100"/>
        <c:baseTimeUnit val="months"/>
      </c:dateAx>
      <c:valAx>
        <c:axId val="361576032"/>
        <c:scaling>
          <c:orientation val="minMax"/>
        </c:scaling>
        <c:delete val="1"/>
        <c:axPos val="l"/>
        <c:numFmt formatCode="#\ ###.0" sourceLinked="1"/>
        <c:majorTickMark val="out"/>
        <c:minorTickMark val="none"/>
        <c:tickLblPos val="none"/>
        <c:crossAx val="361576424"/>
        <c:crosses val="autoZero"/>
        <c:crossBetween val="between"/>
      </c:valAx>
      <c:spPr>
        <a:noFill/>
      </c:spPr>
    </c:plotArea>
    <c:legend>
      <c:legendPos val="b"/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511811024" r="0.511811024" t="0.78740157499999996" header="0.31496062000000241" footer="0.31496062000000241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5823725071417294E-2"/>
          <c:y val="0.1637677240175629"/>
          <c:w val="0.94835254985716544"/>
          <c:h val="0.61145106066982435"/>
        </c:manualLayout>
      </c:layout>
      <c:barChart>
        <c:barDir val="col"/>
        <c:grouping val="stacked"/>
        <c:varyColors val="0"/>
        <c:ser>
          <c:idx val="0"/>
          <c:order val="0"/>
          <c:tx>
            <c:v>CMV</c:v>
          </c:tx>
          <c:spPr>
            <a:solidFill>
              <a:schemeClr val="tx1">
                <a:lumMod val="85000"/>
                <a:lumOff val="15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>
                    <a:solidFill>
                      <a:schemeClr val="bg1"/>
                    </a:solidFill>
                  </a:defRPr>
                </a:pPr>
                <a:endParaRPr lang="pt-P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('Dashboard Projeção'!$K$31,'Dashboard Projeção'!$L$31,'Dashboard Projeção'!$M$31,'Dashboard Projeção'!$O$31,'Dashboard Projeção'!$P$31,'Dashboard Projeção'!$Q$31,'Dashboard Projeção'!$S$31,'Dashboard Projeção'!$T$31,'Dashboard Projeção'!$U$31,'Dashboard Projeção'!$W$31,'Dashboard Projeção'!$X$31,'Dashboard Projeção'!$Y$31)</c:f>
              <c:numCache>
                <c:formatCode>mmm</c:formatCode>
                <c:ptCount val="12"/>
                <c:pt idx="0">
                  <c:v>44027</c:v>
                </c:pt>
                <c:pt idx="1">
                  <c:v>44057</c:v>
                </c:pt>
                <c:pt idx="2">
                  <c:v>44087</c:v>
                </c:pt>
                <c:pt idx="3">
                  <c:v>44117</c:v>
                </c:pt>
                <c:pt idx="4">
                  <c:v>44147</c:v>
                </c:pt>
                <c:pt idx="5">
                  <c:v>44177</c:v>
                </c:pt>
                <c:pt idx="6">
                  <c:v>44207</c:v>
                </c:pt>
                <c:pt idx="7">
                  <c:v>44237</c:v>
                </c:pt>
                <c:pt idx="8">
                  <c:v>44267</c:v>
                </c:pt>
                <c:pt idx="9">
                  <c:v>44297</c:v>
                </c:pt>
                <c:pt idx="10">
                  <c:v>44327</c:v>
                </c:pt>
                <c:pt idx="11">
                  <c:v>44357</c:v>
                </c:pt>
              </c:numCache>
            </c:numRef>
          </c:cat>
          <c:val>
            <c:numRef>
              <c:f>('Dashboard Projeção'!$K$26,'Dashboard Projeção'!$L$26,'Dashboard Projeção'!$M$26,'Dashboard Projeção'!$O$26,'Dashboard Projeção'!$P$26,'Dashboard Projeção'!$Q$26,'Dashboard Projeção'!$S$26,'Dashboard Projeção'!$T$26,'Dashboard Projeção'!$U$26,'Dashboard Projeção'!$W$26,'Dashboard Projeção'!$X$26,'Dashboard Projeção'!$Y$26)</c:f>
              <c:numCache>
                <c:formatCode>#\ ###.0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361574464"/>
        <c:axId val="361577992"/>
      </c:barChart>
      <c:lineChart>
        <c:grouping val="standard"/>
        <c:varyColors val="0"/>
        <c:ser>
          <c:idx val="1"/>
          <c:order val="1"/>
          <c:tx>
            <c:v>Média Projetada</c:v>
          </c:tx>
          <c:spPr>
            <a:ln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dLbls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lang="pt-BR" sz="1400" b="1" i="0" u="none" strike="noStrike" kern="1200" cap="all" spc="0" baseline="0">
                    <a:ln w="9000" cmpd="sng">
                      <a:solidFill>
                        <a:srgbClr val="FFC000">
                          <a:shade val="50000"/>
                          <a:satMod val="120000"/>
                        </a:srgbClr>
                      </a:solidFill>
                      <a:prstDash val="solid"/>
                    </a:ln>
                    <a:solidFill>
                      <a:srgbClr val="0070C0"/>
                    </a:solidFill>
                    <a:effectLst>
                      <a:reflection blurRad="12700" stA="28000" endPos="45000" dist="1000" dir="5400000" sy="-100000" algn="bl" rotWithShape="0"/>
                    </a:effectLst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'Dashboard Projeção'!$AN$26:$AY$26</c:f>
              <c:numCache>
                <c:formatCode>#\ ##0.0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v>Mèdia Anterior</c:v>
          </c:tx>
          <c:spPr>
            <a:ln>
              <a:solidFill>
                <a:schemeClr val="accent2"/>
              </a:solidFill>
              <a:prstDash val="sysDash"/>
            </a:ln>
          </c:spPr>
          <c:marker>
            <c:symbol val="none"/>
          </c:marker>
          <c:dLbls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lang="pt-BR" sz="1400" b="1" i="0" u="none" strike="noStrike" kern="1200" cap="all" spc="0" baseline="0">
                    <a:ln w="9000" cmpd="sng">
                      <a:solidFill>
                        <a:srgbClr val="FFC000">
                          <a:shade val="50000"/>
                          <a:satMod val="120000"/>
                        </a:srgbClr>
                      </a:solidFill>
                      <a:prstDash val="solid"/>
                    </a:ln>
                    <a:solidFill>
                      <a:srgbClr val="ED7D31"/>
                    </a:solidFill>
                    <a:effectLst>
                      <a:reflection blurRad="12700" stA="28000" endPos="45000" dist="1000" dir="5400000" sy="-100000" algn="bl" rotWithShape="0"/>
                    </a:effectLst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'Dashboard Diagnóstico'!$AN$26:$AY$26</c:f>
              <c:numCache>
                <c:formatCode>#\ ##0.0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1574464"/>
        <c:axId val="361577992"/>
      </c:lineChart>
      <c:dateAx>
        <c:axId val="361574464"/>
        <c:scaling>
          <c:orientation val="minMax"/>
        </c:scaling>
        <c:delete val="0"/>
        <c:axPos val="b"/>
        <c:numFmt formatCode="mmm" sourceLinked="1"/>
        <c:majorTickMark val="none"/>
        <c:minorTickMark val="none"/>
        <c:tickLblPos val="nextTo"/>
        <c:txPr>
          <a:bodyPr/>
          <a:lstStyle/>
          <a:p>
            <a:pPr>
              <a:defRPr sz="1000" b="1">
                <a:solidFill>
                  <a:srgbClr val="C00000"/>
                </a:solidFill>
              </a:defRPr>
            </a:pPr>
            <a:endParaRPr lang="pt-PT"/>
          </a:p>
        </c:txPr>
        <c:crossAx val="361577992"/>
        <c:crosses val="autoZero"/>
        <c:auto val="1"/>
        <c:lblOffset val="100"/>
        <c:baseTimeUnit val="months"/>
      </c:dateAx>
      <c:valAx>
        <c:axId val="361577992"/>
        <c:scaling>
          <c:orientation val="minMax"/>
        </c:scaling>
        <c:delete val="1"/>
        <c:axPos val="l"/>
        <c:numFmt formatCode="#\ ###.0" sourceLinked="1"/>
        <c:majorTickMark val="out"/>
        <c:minorTickMark val="none"/>
        <c:tickLblPos val="none"/>
        <c:crossAx val="361574464"/>
        <c:crosses val="autoZero"/>
        <c:crossBetween val="between"/>
      </c:valAx>
      <c:spPr>
        <a:noFill/>
      </c:spPr>
    </c:plotArea>
    <c:legend>
      <c:legendPos val="b"/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511811024" r="0.511811024" t="0.78740157499999996" header="0.31496062000000241" footer="0.31496062000000241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5717801891924481E-2"/>
          <c:y val="0.15389623752081774"/>
          <c:w val="0.94856439621615107"/>
          <c:h val="0.63160362512438539"/>
        </c:manualLayout>
      </c:layout>
      <c:barChart>
        <c:barDir val="col"/>
        <c:grouping val="stacked"/>
        <c:varyColors val="0"/>
        <c:ser>
          <c:idx val="0"/>
          <c:order val="0"/>
          <c:tx>
            <c:v>Tiket Médio</c:v>
          </c:tx>
          <c:spPr>
            <a:solidFill>
              <a:schemeClr val="tx1">
                <a:lumMod val="85000"/>
                <a:lumOff val="15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>
                    <a:solidFill>
                      <a:schemeClr val="bg1"/>
                    </a:solidFill>
                  </a:defRPr>
                </a:pPr>
                <a:endParaRPr lang="pt-P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('Dashboard Projeção'!$K$31,'Dashboard Projeção'!$L$31,'Dashboard Projeção'!$M$31,'Dashboard Projeção'!$O$31,'Dashboard Projeção'!$P$31,'Dashboard Projeção'!$Q$31,'Dashboard Projeção'!$S$31,'Dashboard Projeção'!$T$31,'Dashboard Projeção'!$U$31,'Dashboard Projeção'!$W$31,'Dashboard Projeção'!$X$31,'Dashboard Projeção'!$Y$31)</c:f>
              <c:numCache>
                <c:formatCode>mmm</c:formatCode>
                <c:ptCount val="12"/>
                <c:pt idx="0">
                  <c:v>44027</c:v>
                </c:pt>
                <c:pt idx="1">
                  <c:v>44057</c:v>
                </c:pt>
                <c:pt idx="2">
                  <c:v>44087</c:v>
                </c:pt>
                <c:pt idx="3">
                  <c:v>44117</c:v>
                </c:pt>
                <c:pt idx="4">
                  <c:v>44147</c:v>
                </c:pt>
                <c:pt idx="5">
                  <c:v>44177</c:v>
                </c:pt>
                <c:pt idx="6">
                  <c:v>44207</c:v>
                </c:pt>
                <c:pt idx="7">
                  <c:v>44237</c:v>
                </c:pt>
                <c:pt idx="8">
                  <c:v>44267</c:v>
                </c:pt>
                <c:pt idx="9">
                  <c:v>44297</c:v>
                </c:pt>
                <c:pt idx="10">
                  <c:v>44327</c:v>
                </c:pt>
                <c:pt idx="11">
                  <c:v>44357</c:v>
                </c:pt>
              </c:numCache>
            </c:numRef>
          </c:cat>
          <c:val>
            <c:numRef>
              <c:f>('Dashboard Projeção'!$K$27,'Dashboard Projeção'!$L$27,'Dashboard Projeção'!$M$27,'Dashboard Projeção'!$O$27,'Dashboard Projeção'!$P$27,'Dashboard Projeção'!$Q$27,'Dashboard Projeção'!$S$27,'Dashboard Projeção'!$T$27,'Dashboard Projeção'!$U$27,'Dashboard Projeção'!$W$27,'Dashboard Projeção'!$X$27,'Dashboard Projeção'!$Y$27)</c:f>
              <c:numCache>
                <c:formatCode>#\ ###</c:formatCod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361578384"/>
        <c:axId val="361578776"/>
      </c:barChart>
      <c:lineChart>
        <c:grouping val="standard"/>
        <c:varyColors val="0"/>
        <c:ser>
          <c:idx val="1"/>
          <c:order val="1"/>
          <c:tx>
            <c:v>Média Projetada</c:v>
          </c:tx>
          <c:spPr>
            <a:ln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dLbls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lang="pt-BR" sz="1400" b="1" i="0" u="none" strike="noStrike" kern="1200" cap="all" spc="0" baseline="0">
                    <a:ln w="9000" cmpd="sng">
                      <a:solidFill>
                        <a:srgbClr val="FFC000">
                          <a:shade val="50000"/>
                          <a:satMod val="120000"/>
                        </a:srgbClr>
                      </a:solidFill>
                      <a:prstDash val="solid"/>
                    </a:ln>
                    <a:solidFill>
                      <a:srgbClr val="0070C0"/>
                    </a:solidFill>
                    <a:effectLst>
                      <a:reflection blurRad="12700" stA="28000" endPos="45000" dist="1000" dir="5400000" sy="-100000" algn="bl" rotWithShape="0"/>
                    </a:effectLst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'Dashboard Projeção'!$AN$27:$AY$27</c:f>
              <c:numCache>
                <c:formatCode>#\ ##0.0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v>Média Anterior</c:v>
          </c:tx>
          <c:spPr>
            <a:ln>
              <a:solidFill>
                <a:schemeClr val="accent2"/>
              </a:solidFill>
              <a:prstDash val="sysDash"/>
            </a:ln>
          </c:spPr>
          <c:marker>
            <c:symbol val="none"/>
          </c:marker>
          <c:dLbls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lang="pt-BR" sz="1400" b="1" i="0" u="none" strike="noStrike" kern="1200" cap="all" spc="0" baseline="0">
                    <a:ln w="9000" cmpd="sng">
                      <a:solidFill>
                        <a:srgbClr val="FFC000">
                          <a:shade val="50000"/>
                          <a:satMod val="120000"/>
                        </a:srgbClr>
                      </a:solidFill>
                      <a:prstDash val="solid"/>
                    </a:ln>
                    <a:solidFill>
                      <a:srgbClr val="ED7D31"/>
                    </a:solidFill>
                    <a:effectLst>
                      <a:reflection blurRad="12700" stA="28000" endPos="45000" dist="1000" dir="5400000" sy="-100000" algn="bl" rotWithShape="0"/>
                    </a:effectLst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'Dashboard Diagnóstico'!$AN$27:$AY$27</c:f>
              <c:numCache>
                <c:formatCode>#\ ##0.0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1578384"/>
        <c:axId val="361578776"/>
      </c:lineChart>
      <c:dateAx>
        <c:axId val="361578384"/>
        <c:scaling>
          <c:orientation val="minMax"/>
        </c:scaling>
        <c:delete val="0"/>
        <c:axPos val="b"/>
        <c:numFmt formatCode="mmm" sourceLinked="1"/>
        <c:majorTickMark val="none"/>
        <c:minorTickMark val="none"/>
        <c:tickLblPos val="nextTo"/>
        <c:txPr>
          <a:bodyPr/>
          <a:lstStyle/>
          <a:p>
            <a:pPr>
              <a:defRPr sz="1000" b="1">
                <a:solidFill>
                  <a:srgbClr val="C00000"/>
                </a:solidFill>
              </a:defRPr>
            </a:pPr>
            <a:endParaRPr lang="pt-PT"/>
          </a:p>
        </c:txPr>
        <c:crossAx val="361578776"/>
        <c:crosses val="autoZero"/>
        <c:auto val="1"/>
        <c:lblOffset val="100"/>
        <c:baseTimeUnit val="months"/>
      </c:dateAx>
      <c:valAx>
        <c:axId val="361578776"/>
        <c:scaling>
          <c:orientation val="minMax"/>
        </c:scaling>
        <c:delete val="1"/>
        <c:axPos val="l"/>
        <c:numFmt formatCode="#\ ###" sourceLinked="1"/>
        <c:majorTickMark val="out"/>
        <c:minorTickMark val="none"/>
        <c:tickLblPos val="none"/>
        <c:crossAx val="361578384"/>
        <c:crosses val="autoZero"/>
        <c:crossBetween val="between"/>
      </c:valAx>
      <c:spPr>
        <a:noFill/>
      </c:spPr>
    </c:plotArea>
    <c:legend>
      <c:legendPos val="b"/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511811024" r="0.511811024" t="0.78740157499999996" header="0.31496062000000241" footer="0.31496062000000241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5925158872788196E-2"/>
          <c:y val="0.15152661449281571"/>
          <c:w val="0.94814968225442364"/>
          <c:h val="0.6316747377924965"/>
        </c:manualLayout>
      </c:layout>
      <c:barChart>
        <c:barDir val="col"/>
        <c:grouping val="stacked"/>
        <c:varyColors val="0"/>
        <c:ser>
          <c:idx val="0"/>
          <c:order val="0"/>
          <c:tx>
            <c:v>Custo com Pessoal</c:v>
          </c:tx>
          <c:spPr>
            <a:solidFill>
              <a:schemeClr val="tx1">
                <a:lumMod val="85000"/>
                <a:lumOff val="15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>
                    <a:solidFill>
                      <a:schemeClr val="bg1"/>
                    </a:solidFill>
                  </a:defRPr>
                </a:pPr>
                <a:endParaRPr lang="pt-P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('Dashboard Projeção'!$K$31,'Dashboard Projeção'!$L$31,'Dashboard Projeção'!$M$31,'Dashboard Projeção'!$O$31,'Dashboard Projeção'!$P$31,'Dashboard Projeção'!$Q$31,'Dashboard Projeção'!$S$31,'Dashboard Projeção'!$T$31,'Dashboard Projeção'!$U$31,'Dashboard Projeção'!$W$31,'Dashboard Projeção'!$X$31,'Dashboard Projeção'!$Y$31)</c:f>
              <c:numCache>
                <c:formatCode>mmm</c:formatCode>
                <c:ptCount val="12"/>
                <c:pt idx="0">
                  <c:v>44027</c:v>
                </c:pt>
                <c:pt idx="1">
                  <c:v>44057</c:v>
                </c:pt>
                <c:pt idx="2">
                  <c:v>44087</c:v>
                </c:pt>
                <c:pt idx="3">
                  <c:v>44117</c:v>
                </c:pt>
                <c:pt idx="4">
                  <c:v>44147</c:v>
                </c:pt>
                <c:pt idx="5">
                  <c:v>44177</c:v>
                </c:pt>
                <c:pt idx="6">
                  <c:v>44207</c:v>
                </c:pt>
                <c:pt idx="7">
                  <c:v>44237</c:v>
                </c:pt>
                <c:pt idx="8">
                  <c:v>44267</c:v>
                </c:pt>
                <c:pt idx="9">
                  <c:v>44297</c:v>
                </c:pt>
                <c:pt idx="10">
                  <c:v>44327</c:v>
                </c:pt>
                <c:pt idx="11">
                  <c:v>44357</c:v>
                </c:pt>
              </c:numCache>
            </c:numRef>
          </c:cat>
          <c:val>
            <c:numRef>
              <c:f>('Dashboard Projeção'!$K$28,'Dashboard Projeção'!$L$28,'Dashboard Projeção'!$M$28,'Dashboard Projeção'!$O$28,'Dashboard Projeção'!$P$28,'Dashboard Projeção'!$Q$28,'Dashboard Projeção'!$S$28,'Dashboard Projeção'!$T$28,'Dashboard Projeção'!$U$28,'Dashboard Projeção'!$W$28,'Dashboard Projeção'!$X$28,'Dashboard Projeção'!$Y$28)</c:f>
              <c:numCache>
                <c:formatCode>#\ ###.0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361576816"/>
        <c:axId val="361580736"/>
      </c:barChart>
      <c:lineChart>
        <c:grouping val="standard"/>
        <c:varyColors val="0"/>
        <c:ser>
          <c:idx val="1"/>
          <c:order val="1"/>
          <c:tx>
            <c:v>Média Projetada</c:v>
          </c:tx>
          <c:spPr>
            <a:ln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dLbls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lang="pt-BR" sz="1400" b="1" i="0" u="none" strike="noStrike" kern="1200" cap="all" spc="0" baseline="0">
                    <a:ln w="9000" cmpd="sng">
                      <a:solidFill>
                        <a:srgbClr val="FFC000">
                          <a:shade val="50000"/>
                          <a:satMod val="120000"/>
                        </a:srgbClr>
                      </a:solidFill>
                      <a:prstDash val="solid"/>
                    </a:ln>
                    <a:solidFill>
                      <a:srgbClr val="0070C0"/>
                    </a:solidFill>
                    <a:effectLst>
                      <a:reflection blurRad="12700" stA="28000" endPos="45000" dist="1000" dir="5400000" sy="-100000" algn="bl" rotWithShape="0"/>
                    </a:effectLst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'Dashboard Projeção'!$AN$28:$AY$28</c:f>
              <c:numCache>
                <c:formatCode>#\ ##0.0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v>Média Anterior</c:v>
          </c:tx>
          <c:spPr>
            <a:ln>
              <a:solidFill>
                <a:schemeClr val="accent2"/>
              </a:solidFill>
              <a:prstDash val="sysDash"/>
            </a:ln>
          </c:spPr>
          <c:marker>
            <c:symbol val="none"/>
          </c:marker>
          <c:dLbls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lang="pt-BR" sz="1400" b="1" i="0" u="none" strike="noStrike" kern="1200" cap="all" spc="0" baseline="0">
                    <a:ln w="9000" cmpd="sng">
                      <a:solidFill>
                        <a:srgbClr val="FFC000">
                          <a:shade val="50000"/>
                          <a:satMod val="120000"/>
                        </a:srgbClr>
                      </a:solidFill>
                      <a:prstDash val="solid"/>
                    </a:ln>
                    <a:solidFill>
                      <a:srgbClr val="ED7D31"/>
                    </a:solidFill>
                    <a:effectLst>
                      <a:reflection blurRad="12700" stA="28000" endPos="45000" dist="1000" dir="5400000" sy="-100000" algn="bl" rotWithShape="0"/>
                    </a:effectLst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'Dashboard Diagnóstico'!$AN$28:$AY$28</c:f>
              <c:numCache>
                <c:formatCode>#\ ##0.0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1576816"/>
        <c:axId val="361580736"/>
      </c:lineChart>
      <c:dateAx>
        <c:axId val="361576816"/>
        <c:scaling>
          <c:orientation val="minMax"/>
        </c:scaling>
        <c:delete val="0"/>
        <c:axPos val="b"/>
        <c:numFmt formatCode="mmm" sourceLinked="1"/>
        <c:majorTickMark val="none"/>
        <c:minorTickMark val="none"/>
        <c:tickLblPos val="nextTo"/>
        <c:txPr>
          <a:bodyPr/>
          <a:lstStyle/>
          <a:p>
            <a:pPr>
              <a:defRPr sz="1000" b="1">
                <a:solidFill>
                  <a:srgbClr val="C00000"/>
                </a:solidFill>
              </a:defRPr>
            </a:pPr>
            <a:endParaRPr lang="pt-PT"/>
          </a:p>
        </c:txPr>
        <c:crossAx val="361580736"/>
        <c:crosses val="autoZero"/>
        <c:auto val="1"/>
        <c:lblOffset val="100"/>
        <c:baseTimeUnit val="months"/>
      </c:dateAx>
      <c:valAx>
        <c:axId val="361580736"/>
        <c:scaling>
          <c:orientation val="minMax"/>
        </c:scaling>
        <c:delete val="1"/>
        <c:axPos val="l"/>
        <c:numFmt formatCode="#\ ###.0" sourceLinked="1"/>
        <c:majorTickMark val="out"/>
        <c:minorTickMark val="none"/>
        <c:tickLblPos val="none"/>
        <c:crossAx val="361576816"/>
        <c:crosses val="autoZero"/>
        <c:crossBetween val="between"/>
      </c:valAx>
      <c:spPr>
        <a:noFill/>
      </c:spPr>
    </c:plotArea>
    <c:legend>
      <c:legendPos val="b"/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511811024" r="0.511811024" t="0.78740157499999996" header="0.31496062000000241" footer="0.31496062000000241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0"/>
          <c:w val="1"/>
          <c:h val="1"/>
        </c:manualLayout>
      </c:layout>
      <c:scatterChart>
        <c:scatterStyle val="lineMarker"/>
        <c:varyColors val="0"/>
        <c:ser>
          <c:idx val="0"/>
          <c:order val="0"/>
          <c:tx>
            <c:strRef>
              <c:f>'Dashboard Projeção'!$AN$37</c:f>
              <c:strCache>
                <c:ptCount val="1"/>
                <c:pt idx="0">
                  <c:v>y</c:v>
                </c:pt>
              </c:strCache>
            </c:strRef>
          </c:tx>
          <c:spPr>
            <a:ln w="41275">
              <a:solidFill>
                <a:srgbClr val="FF0000">
                  <a:alpha val="91000"/>
                </a:srgbClr>
              </a:solidFill>
            </a:ln>
          </c:spPr>
          <c:marker>
            <c:symbol val="none"/>
          </c:marker>
          <c:xVal>
            <c:numRef>
              <c:f>'Dashboard Projeção'!$AM$38:$AM$42</c:f>
              <c:numCache>
                <c:formatCode>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50</c:v>
                </c:pt>
              </c:numCache>
            </c:numRef>
          </c:xVal>
          <c:yVal>
            <c:numRef>
              <c:f>'Dashboard Projeção'!$AN$38:$AN$42</c:f>
              <c:numCache>
                <c:formatCode>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61581128"/>
        <c:axId val="361574856"/>
      </c:scatterChart>
      <c:valAx>
        <c:axId val="361581128"/>
        <c:scaling>
          <c:orientation val="minMax"/>
          <c:max val="100"/>
          <c:min val="0"/>
        </c:scaling>
        <c:delete val="1"/>
        <c:axPos val="b"/>
        <c:numFmt formatCode="0.0" sourceLinked="1"/>
        <c:majorTickMark val="out"/>
        <c:minorTickMark val="none"/>
        <c:tickLblPos val="none"/>
        <c:crossAx val="361574856"/>
        <c:crosses val="autoZero"/>
        <c:crossBetween val="midCat"/>
      </c:valAx>
      <c:valAx>
        <c:axId val="361574856"/>
        <c:scaling>
          <c:orientation val="minMax"/>
          <c:max val="60"/>
          <c:min val="-10"/>
        </c:scaling>
        <c:delete val="1"/>
        <c:axPos val="l"/>
        <c:numFmt formatCode="0.0" sourceLinked="1"/>
        <c:majorTickMark val="out"/>
        <c:minorTickMark val="none"/>
        <c:tickLblPos val="none"/>
        <c:crossAx val="361581128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0"/>
          <c:w val="1"/>
          <c:h val="1"/>
        </c:manualLayout>
      </c:layout>
      <c:scatterChart>
        <c:scatterStyle val="lineMarker"/>
        <c:varyColors val="0"/>
        <c:ser>
          <c:idx val="0"/>
          <c:order val="0"/>
          <c:tx>
            <c:strRef>
              <c:f>'Dashboard Projeção'!$AU$81</c:f>
              <c:strCache>
                <c:ptCount val="1"/>
                <c:pt idx="0">
                  <c:v>y</c:v>
                </c:pt>
              </c:strCache>
            </c:strRef>
          </c:tx>
          <c:spPr>
            <a:ln w="41275">
              <a:solidFill>
                <a:srgbClr val="FF0000">
                  <a:alpha val="91000"/>
                </a:srgbClr>
              </a:solidFill>
            </a:ln>
          </c:spPr>
          <c:marker>
            <c:symbol val="none"/>
          </c:marker>
          <c:xVal>
            <c:numRef>
              <c:f>'Dashboard Projeção'!$AT$82:$AT$86</c:f>
              <c:numCache>
                <c:formatCode>0.0</c:formatCode>
                <c:ptCount val="5"/>
                <c:pt idx="0">
                  <c:v>50</c:v>
                </c:pt>
                <c:pt idx="1">
                  <c:v>52</c:v>
                </c:pt>
                <c:pt idx="2">
                  <c:v>48</c:v>
                </c:pt>
                <c:pt idx="3">
                  <c:v>50</c:v>
                </c:pt>
                <c:pt idx="4">
                  <c:v>50</c:v>
                </c:pt>
              </c:numCache>
            </c:numRef>
          </c:xVal>
          <c:yVal>
            <c:numRef>
              <c:f>'Dashboard Projeção'!$AU$82:$AU$86</c:f>
              <c:numCache>
                <c:formatCode>0.0</c:formatCode>
                <c:ptCount val="5"/>
                <c:pt idx="0">
                  <c:v>50</c:v>
                </c:pt>
                <c:pt idx="1">
                  <c:v>2.45029690981724E-16</c:v>
                </c:pt>
                <c:pt idx="2">
                  <c:v>0</c:v>
                </c:pt>
                <c:pt idx="3">
                  <c:v>50</c:v>
                </c:pt>
                <c:pt idx="4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62296824"/>
        <c:axId val="362295256"/>
      </c:scatterChart>
      <c:valAx>
        <c:axId val="362296824"/>
        <c:scaling>
          <c:orientation val="minMax"/>
          <c:max val="100"/>
          <c:min val="0"/>
        </c:scaling>
        <c:delete val="1"/>
        <c:axPos val="b"/>
        <c:numFmt formatCode="0.0" sourceLinked="1"/>
        <c:majorTickMark val="out"/>
        <c:minorTickMark val="none"/>
        <c:tickLblPos val="none"/>
        <c:crossAx val="362295256"/>
        <c:crosses val="autoZero"/>
        <c:crossBetween val="midCat"/>
      </c:valAx>
      <c:valAx>
        <c:axId val="362295256"/>
        <c:scaling>
          <c:orientation val="minMax"/>
          <c:max val="60"/>
          <c:min val="-10"/>
        </c:scaling>
        <c:delete val="1"/>
        <c:axPos val="l"/>
        <c:numFmt formatCode="0.0" sourceLinked="1"/>
        <c:majorTickMark val="out"/>
        <c:minorTickMark val="none"/>
        <c:tickLblPos val="none"/>
        <c:crossAx val="362296824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5889480642563197E-2"/>
          <c:y val="0.14245101358255377"/>
          <c:w val="0.94822103871487362"/>
          <c:h val="0.73961720842391332"/>
        </c:manualLayout>
      </c:layout>
      <c:barChart>
        <c:barDir val="col"/>
        <c:grouping val="clustered"/>
        <c:varyColors val="0"/>
        <c:ser>
          <c:idx val="0"/>
          <c:order val="0"/>
          <c:tx>
            <c:v>Saldo de Caixa</c:v>
          </c:tx>
          <c:spPr>
            <a:solidFill>
              <a:schemeClr val="tx1">
                <a:lumMod val="85000"/>
                <a:lumOff val="15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>
                    <a:solidFill>
                      <a:schemeClr val="tx1"/>
                    </a:solidFill>
                  </a:defRPr>
                </a:pPr>
                <a:endParaRPr lang="pt-P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('Dashboard Projeção'!$K$31,'Dashboard Projeção'!$L$31,'Dashboard Projeção'!$M$31,'Dashboard Projeção'!$O$31,'Dashboard Projeção'!$P$31,'Dashboard Projeção'!$Q$31,'Dashboard Projeção'!$S$31,'Dashboard Projeção'!$T$31,'Dashboard Projeção'!$U$31,'Dashboard Projeção'!$W$31,'Dashboard Projeção'!$X$31,'Dashboard Projeção'!$Y$31)</c:f>
              <c:numCache>
                <c:formatCode>mmm</c:formatCode>
                <c:ptCount val="12"/>
                <c:pt idx="0">
                  <c:v>44027</c:v>
                </c:pt>
                <c:pt idx="1">
                  <c:v>44057</c:v>
                </c:pt>
                <c:pt idx="2">
                  <c:v>44087</c:v>
                </c:pt>
                <c:pt idx="3">
                  <c:v>44117</c:v>
                </c:pt>
                <c:pt idx="4">
                  <c:v>44147</c:v>
                </c:pt>
                <c:pt idx="5">
                  <c:v>44177</c:v>
                </c:pt>
                <c:pt idx="6">
                  <c:v>44207</c:v>
                </c:pt>
                <c:pt idx="7">
                  <c:v>44237</c:v>
                </c:pt>
                <c:pt idx="8">
                  <c:v>44267</c:v>
                </c:pt>
                <c:pt idx="9">
                  <c:v>44297</c:v>
                </c:pt>
                <c:pt idx="10">
                  <c:v>44327</c:v>
                </c:pt>
                <c:pt idx="11">
                  <c:v>44357</c:v>
                </c:pt>
              </c:numCache>
            </c:numRef>
          </c:cat>
          <c:val>
            <c:numRef>
              <c:f>('Dashboard Projeção'!$K$30,'Dashboard Projeção'!$L$30,'Dashboard Projeção'!$M$30,'Dashboard Projeção'!$O$30,'Dashboard Projeção'!$P$30,'Dashboard Projeção'!$Q$30,'Dashboard Projeção'!$S$30,'Dashboard Projeção'!$T$30,'Dashboard Projeção'!$U$30,'Dashboard Projeção'!$W$30,'Dashboard Projeção'!$X$30,'Dashboard Projeção'!$Y$30)</c:f>
              <c:numCache>
                <c:formatCode>#\ ###.0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362298392"/>
        <c:axId val="362297608"/>
      </c:barChart>
      <c:lineChart>
        <c:grouping val="standard"/>
        <c:varyColors val="0"/>
        <c:ser>
          <c:idx val="1"/>
          <c:order val="1"/>
          <c:tx>
            <c:v>Média Projetada</c:v>
          </c:tx>
          <c:spPr>
            <a:ln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dLbls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lang="pt-BR" sz="1400" b="1" i="0" u="none" strike="noStrike" kern="1200" cap="all" spc="0" baseline="0">
                    <a:ln w="9000" cmpd="sng">
                      <a:solidFill>
                        <a:srgbClr val="FFC000">
                          <a:shade val="50000"/>
                          <a:satMod val="120000"/>
                        </a:srgbClr>
                      </a:solidFill>
                      <a:prstDash val="solid"/>
                    </a:ln>
                    <a:solidFill>
                      <a:srgbClr val="0070C0"/>
                    </a:solidFill>
                    <a:effectLst>
                      <a:reflection blurRad="12700" stA="28000" endPos="45000" dist="1000" dir="5400000" sy="-100000" algn="bl" rotWithShape="0"/>
                    </a:effectLst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'Dashboard Projeção'!$AN$30:$AY$30</c:f>
              <c:numCache>
                <c:formatCode>#\ ##0.0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v>Média ANterior</c:v>
          </c:tx>
          <c:spPr>
            <a:ln>
              <a:solidFill>
                <a:schemeClr val="accent2"/>
              </a:solidFill>
              <a:prstDash val="sysDash"/>
            </a:ln>
          </c:spPr>
          <c:marker>
            <c:symbol val="none"/>
          </c:marker>
          <c:dLbls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lang="pt-BR" sz="1400" b="1" i="0" u="none" strike="noStrike" kern="1200" cap="all" spc="0" baseline="0">
                    <a:ln w="9000" cmpd="sng">
                      <a:solidFill>
                        <a:srgbClr val="FFC000">
                          <a:shade val="50000"/>
                          <a:satMod val="120000"/>
                        </a:srgbClr>
                      </a:solidFill>
                      <a:prstDash val="solid"/>
                    </a:ln>
                    <a:solidFill>
                      <a:srgbClr val="ED7D31"/>
                    </a:solidFill>
                    <a:effectLst>
                      <a:reflection blurRad="12700" stA="28000" endPos="45000" dist="1000" dir="5400000" sy="-100000" algn="bl" rotWithShape="0"/>
                    </a:effectLst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'Dashboard Diagnóstico'!$AN$30:$AY$30</c:f>
              <c:numCache>
                <c:formatCode>#\ ##0.0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2298392"/>
        <c:axId val="362297608"/>
      </c:lineChart>
      <c:dateAx>
        <c:axId val="362298392"/>
        <c:scaling>
          <c:orientation val="minMax"/>
        </c:scaling>
        <c:delete val="0"/>
        <c:axPos val="b"/>
        <c:numFmt formatCode="mmm" sourceLinked="1"/>
        <c:majorTickMark val="none"/>
        <c:minorTickMark val="none"/>
        <c:tickLblPos val="nextTo"/>
        <c:txPr>
          <a:bodyPr/>
          <a:lstStyle/>
          <a:p>
            <a:pPr>
              <a:defRPr sz="1000" b="1">
                <a:solidFill>
                  <a:srgbClr val="C00000"/>
                </a:solidFill>
              </a:defRPr>
            </a:pPr>
            <a:endParaRPr lang="pt-PT"/>
          </a:p>
        </c:txPr>
        <c:crossAx val="362297608"/>
        <c:crosses val="autoZero"/>
        <c:auto val="1"/>
        <c:lblOffset val="100"/>
        <c:baseTimeUnit val="months"/>
      </c:dateAx>
      <c:valAx>
        <c:axId val="362297608"/>
        <c:scaling>
          <c:orientation val="minMax"/>
        </c:scaling>
        <c:delete val="1"/>
        <c:axPos val="l"/>
        <c:numFmt formatCode="#\ ###.0" sourceLinked="1"/>
        <c:majorTickMark val="out"/>
        <c:minorTickMark val="none"/>
        <c:tickLblPos val="none"/>
        <c:crossAx val="362298392"/>
        <c:crosses val="autoZero"/>
        <c:crossBetween val="between"/>
      </c:valAx>
      <c:spPr>
        <a:noFill/>
      </c:spPr>
    </c:plotArea>
    <c:legend>
      <c:legendPos val="b"/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511811024" r="0.511811024" t="0.78740157499999996" header="0.31496062000000241" footer="0.31496062000000241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0"/>
          <c:w val="1"/>
          <c:h val="1"/>
        </c:manualLayout>
      </c:layout>
      <c:scatterChart>
        <c:scatterStyle val="lineMarker"/>
        <c:varyColors val="0"/>
        <c:ser>
          <c:idx val="0"/>
          <c:order val="0"/>
          <c:spPr>
            <a:ln w="41275">
              <a:solidFill>
                <a:srgbClr val="FF0000">
                  <a:alpha val="91000"/>
                </a:srgbClr>
              </a:solidFill>
            </a:ln>
          </c:spPr>
          <c:marker>
            <c:symbol val="none"/>
          </c:marker>
          <c:xVal>
            <c:numRef>
              <c:f>'Dashboard Projeção'!$AM$82:$AM$86</c:f>
              <c:numCache>
                <c:formatCode>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50</c:v>
                </c:pt>
              </c:numCache>
            </c:numRef>
          </c:xVal>
          <c:yVal>
            <c:numRef>
              <c:f>'Dashboard Projeção'!$AN$82:$AN$86</c:f>
              <c:numCache>
                <c:formatCode>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62298784"/>
        <c:axId val="362298000"/>
      </c:scatterChart>
      <c:valAx>
        <c:axId val="362298784"/>
        <c:scaling>
          <c:orientation val="minMax"/>
          <c:max val="100"/>
          <c:min val="0"/>
        </c:scaling>
        <c:delete val="1"/>
        <c:axPos val="b"/>
        <c:numFmt formatCode="0.0" sourceLinked="1"/>
        <c:majorTickMark val="out"/>
        <c:minorTickMark val="none"/>
        <c:tickLblPos val="none"/>
        <c:crossAx val="362298000"/>
        <c:crosses val="autoZero"/>
        <c:crossBetween val="midCat"/>
      </c:valAx>
      <c:valAx>
        <c:axId val="362298000"/>
        <c:scaling>
          <c:orientation val="minMax"/>
          <c:max val="60"/>
          <c:min val="-10"/>
        </c:scaling>
        <c:delete val="1"/>
        <c:axPos val="l"/>
        <c:numFmt formatCode="0.0" sourceLinked="1"/>
        <c:majorTickMark val="out"/>
        <c:minorTickMark val="none"/>
        <c:tickLblPos val="none"/>
        <c:crossAx val="362298784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pt-BR" sz="1400" b="1" i="0" baseline="0"/>
              <a:t>Comparativo  </a:t>
            </a:r>
            <a:r>
              <a:rPr lang="pt-BR" sz="1400" b="1" i="0" baseline="0">
                <a:solidFill>
                  <a:schemeClr val="accent2"/>
                </a:solidFill>
              </a:rPr>
              <a:t>Média Atual  </a:t>
            </a:r>
            <a:r>
              <a:rPr lang="pt-BR" sz="1400" b="1" i="0" baseline="0"/>
              <a:t>x  </a:t>
            </a:r>
            <a:r>
              <a:rPr lang="pt-BR" sz="1400" b="1" i="0" baseline="0">
                <a:solidFill>
                  <a:srgbClr val="83C937"/>
                </a:solidFill>
              </a:rPr>
              <a:t>Meta</a:t>
            </a:r>
          </a:p>
        </c:rich>
      </c:tx>
      <c:layout>
        <c:manualLayout>
          <c:xMode val="edge"/>
          <c:yMode val="edge"/>
          <c:x val="0.29912603959373851"/>
          <c:y val="1.4161489298039879E-2"/>
        </c:manualLayout>
      </c:layout>
      <c:overlay val="0"/>
    </c:title>
    <c:autoTitleDeleted val="0"/>
    <c:pivotFmts>
      <c:pivotFmt>
        <c:idx val="0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pt-PT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pt-PT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pt-PT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pt-PT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pt-PT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pt-PT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marker>
          <c:symbol val="none"/>
        </c:marker>
        <c:dLbl>
          <c:idx val="0"/>
          <c:spPr/>
          <c:txPr>
            <a:bodyPr/>
            <a:lstStyle/>
            <a:p>
              <a:pPr>
                <a:defRPr sz="1200" b="1">
                  <a:solidFill>
                    <a:schemeClr val="accent1">
                      <a:lumMod val="75000"/>
                    </a:schemeClr>
                  </a:solidFill>
                </a:defRPr>
              </a:pPr>
              <a:endParaRPr lang="pt-PT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marker>
          <c:symbol val="none"/>
        </c:marker>
        <c:dLbl>
          <c:idx val="0"/>
          <c:spPr/>
          <c:txPr>
            <a:bodyPr/>
            <a:lstStyle/>
            <a:p>
              <a:pPr>
                <a:defRPr sz="1200" b="1">
                  <a:solidFill>
                    <a:srgbClr val="C00000"/>
                  </a:solidFill>
                </a:defRPr>
              </a:pPr>
              <a:endParaRPr lang="pt-PT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marker>
          <c:symbol val="none"/>
        </c:marker>
        <c:dLbl>
          <c:idx val="0"/>
          <c:spPr/>
          <c:txPr>
            <a:bodyPr/>
            <a:lstStyle/>
            <a:p>
              <a:pPr>
                <a:defRPr sz="1200" b="1">
                  <a:solidFill>
                    <a:schemeClr val="accent3">
                      <a:lumMod val="50000"/>
                    </a:schemeClr>
                  </a:solidFill>
                </a:defRPr>
              </a:pPr>
              <a:endParaRPr lang="pt-PT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marker>
          <c:symbol val="none"/>
        </c:marker>
        <c:dLbl>
          <c:idx val="0"/>
          <c:spPr/>
          <c:txPr>
            <a:bodyPr/>
            <a:lstStyle/>
            <a:p>
              <a:pPr>
                <a:defRPr sz="1200" b="1">
                  <a:solidFill>
                    <a:schemeClr val="accent1">
                      <a:lumMod val="75000"/>
                    </a:schemeClr>
                  </a:solidFill>
                </a:defRPr>
              </a:pPr>
              <a:endParaRPr lang="pt-PT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gradFill flip="none" rotWithShape="1">
            <a:gsLst>
              <a:gs pos="0">
                <a:schemeClr val="accent3">
                  <a:lumMod val="50000"/>
                </a:schemeClr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  <a:tileRect/>
          </a:gradFill>
        </c:spPr>
        <c:marker>
          <c:symbol val="none"/>
        </c:marker>
        <c:dLbl>
          <c:idx val="0"/>
          <c:spPr/>
          <c:txPr>
            <a:bodyPr/>
            <a:lstStyle/>
            <a:p>
              <a:pPr>
                <a:defRPr sz="900" b="1">
                  <a:solidFill>
                    <a:schemeClr val="accent3">
                      <a:lumMod val="50000"/>
                    </a:schemeClr>
                  </a:solidFill>
                </a:defRPr>
              </a:pPr>
              <a:endParaRPr lang="pt-PT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gradFill flip="none" rotWithShape="1">
            <a:gsLst>
              <a:gs pos="0">
                <a:schemeClr val="accent3">
                  <a:lumMod val="50000"/>
                </a:schemeClr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  <a:tileRect/>
          </a:gradFill>
        </c:spPr>
        <c:marker>
          <c:symbol val="none"/>
        </c:marker>
        <c:dLbl>
          <c:idx val="0"/>
          <c:spPr/>
          <c:txPr>
            <a:bodyPr/>
            <a:lstStyle/>
            <a:p>
              <a:pPr>
                <a:defRPr sz="900" b="1">
                  <a:solidFill>
                    <a:schemeClr val="accent3">
                      <a:lumMod val="50000"/>
                    </a:schemeClr>
                  </a:solidFill>
                </a:defRPr>
              </a:pPr>
              <a:endParaRPr lang="pt-PT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gradFill flip="none" rotWithShape="1">
            <a:gsLst>
              <a:gs pos="0">
                <a:schemeClr val="accent3">
                  <a:lumMod val="50000"/>
                </a:schemeClr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  <a:tileRect/>
          </a:gradFill>
        </c:spPr>
        <c:marker>
          <c:symbol val="none"/>
        </c:marker>
        <c:dLbl>
          <c:idx val="0"/>
          <c:spPr/>
          <c:txPr>
            <a:bodyPr/>
            <a:lstStyle/>
            <a:p>
              <a:pPr>
                <a:defRPr sz="900" b="1">
                  <a:solidFill>
                    <a:schemeClr val="accent3">
                      <a:lumMod val="50000"/>
                    </a:schemeClr>
                  </a:solidFill>
                </a:defRPr>
              </a:pPr>
              <a:endParaRPr lang="pt-PT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3.0555555555555582E-2"/>
          <c:y val="0.10675660594294789"/>
          <c:w val="0.93888888888889355"/>
          <c:h val="0.6769835069718017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ED7D31"/>
            </a:solidFill>
            <a:ln w="25400">
              <a:noFill/>
            </a:ln>
          </c:spPr>
          <c:invertIfNegative val="1"/>
          <c:dPt>
            <c:idx val="5"/>
            <c:invertIfNegative val="1"/>
            <c:bubble3D val="0"/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>
                    <a:solidFill>
                      <a:schemeClr val="accent2"/>
                    </a:solidFill>
                  </a:defRPr>
                </a:pPr>
                <a:endParaRPr lang="pt-P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'Dashboard Diagnóstico'!$A$24:$A$30</c:f>
              <c:numCache>
                <c:formatCode>General</c:formatCode>
                <c:ptCount val="6"/>
              </c:numCache>
            </c:numRef>
          </c:cat>
          <c:val>
            <c:numRef>
              <c:f>('Dashboard Diagnóstico'!$I$24,'Dashboard Diagnóstico'!$I$25,'Dashboard Diagnóstico'!$I$26,'Dashboard Diagnóstico'!$I$27,'Dashboard Diagnóstico'!$I$28,'Dashboard Diagnóstico'!$I$30)</c:f>
              <c:numCache>
                <c:formatCode>#\ ##0.0</c:formatCode>
                <c:ptCount val="6"/>
                <c:pt idx="0">
                  <c:v>0</c:v>
                </c:pt>
                <c:pt idx="1">
                  <c:v>0</c:v>
                </c:pt>
                <c:pt idx="2" formatCode="###.#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w="25400">
                    <a:noFill/>
                  </a:ln>
                </c14:spPr>
              </c14:invertSolidFillFmt>
            </c:ext>
          </c:extLst>
        </c:ser>
        <c:ser>
          <c:idx val="1"/>
          <c:order val="1"/>
          <c:spPr>
            <a:solidFill>
              <a:srgbClr val="92D05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>
                    <a:solidFill>
                      <a:srgbClr val="83C937"/>
                    </a:solidFill>
                  </a:defRPr>
                </a:pPr>
                <a:endParaRPr lang="pt-P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'Dashboard Diagnóstico'!$A$24:$A$30</c:f>
              <c:numCache>
                <c:formatCode>General</c:formatCode>
                <c:ptCount val="6"/>
              </c:numCache>
            </c:numRef>
          </c:cat>
          <c:val>
            <c:numRef>
              <c:f>('Dashboard Diagnóstico'!$H$24,'Dashboard Diagnóstico'!$H$25,'Dashboard Diagnóstico'!$H$26,'Dashboard Diagnóstico'!$H$27,'Dashboard Diagnóstico'!$H$28,'Dashboard Diagnóstico'!$H$30)</c:f>
              <c:numCache>
                <c:formatCode>#,##0</c:formatCode>
                <c:ptCount val="6"/>
                <c:pt idx="0">
                  <c:v>15</c:v>
                </c:pt>
                <c:pt idx="1">
                  <c:v>250</c:v>
                </c:pt>
                <c:pt idx="2">
                  <c:v>25</c:v>
                </c:pt>
                <c:pt idx="3">
                  <c:v>130</c:v>
                </c:pt>
                <c:pt idx="4">
                  <c:v>20</c:v>
                </c:pt>
                <c:pt idx="5">
                  <c:v>18.75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2"/>
        <c:axId val="356351336"/>
        <c:axId val="356352904"/>
      </c:barChart>
      <c:catAx>
        <c:axId val="356351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000" b="1"/>
            </a:pPr>
            <a:endParaRPr lang="pt-PT"/>
          </a:p>
        </c:txPr>
        <c:crossAx val="356352904"/>
        <c:crosses val="autoZero"/>
        <c:auto val="1"/>
        <c:lblAlgn val="ctr"/>
        <c:lblOffset val="100"/>
        <c:noMultiLvlLbl val="0"/>
      </c:catAx>
      <c:valAx>
        <c:axId val="356352904"/>
        <c:scaling>
          <c:orientation val="minMax"/>
        </c:scaling>
        <c:delete val="1"/>
        <c:axPos val="l"/>
        <c:numFmt formatCode="#\ ##0.0" sourceLinked="1"/>
        <c:majorTickMark val="out"/>
        <c:minorTickMark val="none"/>
        <c:tickLblPos val="nextTo"/>
        <c:crossAx val="356351336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511811024" r="0.511811024" t="0.78740157499999996" header="0.31496062000000313" footer="0.3149606200000031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explosion val="8"/>
            <c:spPr>
              <a:solidFill>
                <a:srgbClr val="C00000"/>
              </a:solidFill>
            </c:spPr>
          </c:dPt>
          <c:dPt>
            <c:idx val="1"/>
            <c:bubble3D val="0"/>
            <c:spPr>
              <a:solidFill>
                <a:schemeClr val="accent6">
                  <a:lumMod val="75000"/>
                </a:schemeClr>
              </a:solidFill>
            </c:spPr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pt-PT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'Dashboard Diagnóstico'!$AA$32:$AA$33</c:f>
              <c:numCache>
                <c:formatCode>#,##0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0"/>
          <c:w val="1"/>
          <c:h val="1"/>
        </c:manualLayout>
      </c:layout>
      <c:scatterChart>
        <c:scatterStyle val="lineMarker"/>
        <c:varyColors val="0"/>
        <c:ser>
          <c:idx val="0"/>
          <c:order val="0"/>
          <c:tx>
            <c:strRef>
              <c:f>'Dashboard Diagnóstico'!$AN$60</c:f>
              <c:strCache>
                <c:ptCount val="1"/>
                <c:pt idx="0">
                  <c:v>y</c:v>
                </c:pt>
              </c:strCache>
            </c:strRef>
          </c:tx>
          <c:spPr>
            <a:ln w="41275">
              <a:solidFill>
                <a:srgbClr val="FF0000">
                  <a:alpha val="91000"/>
                </a:srgbClr>
              </a:solidFill>
            </a:ln>
          </c:spPr>
          <c:marker>
            <c:symbol val="none"/>
          </c:marker>
          <c:xVal>
            <c:numRef>
              <c:f>'Dashboard Diagnóstico'!$AM$61:$AM$65</c:f>
              <c:numCache>
                <c:formatCode>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50</c:v>
                </c:pt>
              </c:numCache>
            </c:numRef>
          </c:xVal>
          <c:yVal>
            <c:numRef>
              <c:f>'Dashboard Diagnóstico'!$AN$61:$AN$65</c:f>
              <c:numCache>
                <c:formatCode>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6353296"/>
        <c:axId val="356354472"/>
      </c:scatterChart>
      <c:valAx>
        <c:axId val="356353296"/>
        <c:scaling>
          <c:orientation val="minMax"/>
          <c:max val="100"/>
          <c:min val="0"/>
        </c:scaling>
        <c:delete val="1"/>
        <c:axPos val="b"/>
        <c:numFmt formatCode="0.0" sourceLinked="1"/>
        <c:majorTickMark val="out"/>
        <c:minorTickMark val="none"/>
        <c:tickLblPos val="none"/>
        <c:crossAx val="356354472"/>
        <c:crosses val="autoZero"/>
        <c:crossBetween val="midCat"/>
      </c:valAx>
      <c:valAx>
        <c:axId val="356354472"/>
        <c:scaling>
          <c:orientation val="minMax"/>
          <c:max val="60"/>
          <c:min val="-10"/>
        </c:scaling>
        <c:delete val="1"/>
        <c:axPos val="l"/>
        <c:numFmt formatCode="0.0" sourceLinked="1"/>
        <c:majorTickMark val="out"/>
        <c:minorTickMark val="none"/>
        <c:tickLblPos val="none"/>
        <c:crossAx val="356353296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0"/>
          <c:w val="1"/>
          <c:h val="1"/>
        </c:manualLayout>
      </c:layout>
      <c:scatterChart>
        <c:scatterStyle val="lineMarker"/>
        <c:varyColors val="0"/>
        <c:ser>
          <c:idx val="0"/>
          <c:order val="0"/>
          <c:tx>
            <c:strRef>
              <c:f>'Dashboard Diagnóstico'!$AN$71</c:f>
              <c:strCache>
                <c:ptCount val="1"/>
                <c:pt idx="0">
                  <c:v>y</c:v>
                </c:pt>
              </c:strCache>
            </c:strRef>
          </c:tx>
          <c:spPr>
            <a:ln w="41275">
              <a:solidFill>
                <a:srgbClr val="FF0000">
                  <a:alpha val="91000"/>
                </a:srgbClr>
              </a:solidFill>
            </a:ln>
          </c:spPr>
          <c:marker>
            <c:symbol val="none"/>
          </c:marker>
          <c:xVal>
            <c:numRef>
              <c:f>'Dashboard Diagnóstico'!$AM$72:$AM$76</c:f>
              <c:numCache>
                <c:formatCode>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50</c:v>
                </c:pt>
              </c:numCache>
            </c:numRef>
          </c:xVal>
          <c:yVal>
            <c:numRef>
              <c:f>'Dashboard Diagnóstico'!$AN$72:$AN$76</c:f>
              <c:numCache>
                <c:formatCode>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6354864"/>
        <c:axId val="356355256"/>
      </c:scatterChart>
      <c:valAx>
        <c:axId val="356354864"/>
        <c:scaling>
          <c:orientation val="minMax"/>
          <c:max val="100"/>
          <c:min val="0"/>
        </c:scaling>
        <c:delete val="1"/>
        <c:axPos val="b"/>
        <c:numFmt formatCode="0.0" sourceLinked="1"/>
        <c:majorTickMark val="out"/>
        <c:minorTickMark val="none"/>
        <c:tickLblPos val="none"/>
        <c:crossAx val="356355256"/>
        <c:crosses val="autoZero"/>
        <c:crossBetween val="midCat"/>
      </c:valAx>
      <c:valAx>
        <c:axId val="356355256"/>
        <c:scaling>
          <c:orientation val="minMax"/>
          <c:max val="60"/>
          <c:min val="-10"/>
        </c:scaling>
        <c:delete val="1"/>
        <c:axPos val="l"/>
        <c:numFmt formatCode="0.0" sourceLinked="1"/>
        <c:majorTickMark val="out"/>
        <c:minorTickMark val="none"/>
        <c:tickLblPos val="none"/>
        <c:crossAx val="356354864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5891260782079172E-2"/>
          <c:y val="0.15275857177579041"/>
          <c:w val="0.9482174784358417"/>
          <c:h val="0.78929852168856496"/>
        </c:manualLayout>
      </c:layout>
      <c:barChart>
        <c:barDir val="col"/>
        <c:grouping val="clustered"/>
        <c:varyColors val="0"/>
        <c:ser>
          <c:idx val="0"/>
          <c:order val="0"/>
          <c:tx>
            <c:v>Satisfação</c:v>
          </c:tx>
          <c:spPr>
            <a:solidFill>
              <a:schemeClr val="tx1">
                <a:lumMod val="85000"/>
                <a:lumOff val="15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>
                    <a:solidFill>
                      <a:schemeClr val="tx1"/>
                    </a:solidFill>
                  </a:defRPr>
                </a:pPr>
                <a:endParaRPr lang="pt-P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('Dashboard Diagnóstico'!$K$31,'Dashboard Diagnóstico'!$L$31,'Dashboard Diagnóstico'!$M$31,'Dashboard Diagnóstico'!$O$31,'Dashboard Diagnóstico'!$P$31,'Dashboard Diagnóstico'!$Q$31,'Dashboard Diagnóstico'!$S$31,'Dashboard Diagnóstico'!$T$31,'Dashboard Diagnóstico'!$U$31,'Dashboard Diagnóstico'!$W$31,'Dashboard Diagnóstico'!$X$31,'Dashboard Diagnóstico'!$Y$31)</c:f>
              <c:numCache>
                <c:formatCode>mmm</c:formatCode>
                <c:ptCount val="12"/>
                <c:pt idx="0">
                  <c:v>43631</c:v>
                </c:pt>
                <c:pt idx="1">
                  <c:v>43661</c:v>
                </c:pt>
                <c:pt idx="2">
                  <c:v>43691</c:v>
                </c:pt>
                <c:pt idx="3">
                  <c:v>43721</c:v>
                </c:pt>
                <c:pt idx="4">
                  <c:v>43751</c:v>
                </c:pt>
                <c:pt idx="5">
                  <c:v>43781</c:v>
                </c:pt>
                <c:pt idx="6">
                  <c:v>43811</c:v>
                </c:pt>
                <c:pt idx="7">
                  <c:v>43841</c:v>
                </c:pt>
                <c:pt idx="8">
                  <c:v>43871</c:v>
                </c:pt>
                <c:pt idx="9">
                  <c:v>43901</c:v>
                </c:pt>
                <c:pt idx="10">
                  <c:v>43931</c:v>
                </c:pt>
                <c:pt idx="11">
                  <c:v>43961</c:v>
                </c:pt>
              </c:numCache>
            </c:numRef>
          </c:cat>
          <c:val>
            <c:numRef>
              <c:f>('Dashboard Diagnóstico'!$K$24,'Dashboard Diagnóstico'!$L$24,'Dashboard Diagnóstico'!$M$24,'Dashboard Diagnóstico'!$O$24,'Dashboard Diagnóstico'!$P$24,'Dashboard Diagnóstico'!$Q$24,'Dashboard Diagnóstico'!$S$24,'Dashboard Diagnóstico'!$T$24,'Dashboard Diagnóstico'!$U$24,'Dashboard Diagnóstico'!$W$24,'Dashboard Diagnóstico'!$X$24,'Dashboard Diagnóstico'!$Y$24)</c:f>
              <c:numCache>
                <c:formatCode>#\ ##0.0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 formatCode="#\ ###.#">
                  <c:v>0</c:v>
                </c:pt>
                <c:pt idx="7" formatCode="#\ ###.#">
                  <c:v>0</c:v>
                </c:pt>
                <c:pt idx="8" formatCode="#\ ###.#">
                  <c:v>0</c:v>
                </c:pt>
                <c:pt idx="9" formatCode="#\ ###.#">
                  <c:v>0</c:v>
                </c:pt>
                <c:pt idx="10" formatCode="#\ ###.#">
                  <c:v>0</c:v>
                </c:pt>
                <c:pt idx="11" formatCode="#\ ###.#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356349376"/>
        <c:axId val="356348984"/>
      </c:barChart>
      <c:lineChart>
        <c:grouping val="standard"/>
        <c:varyColors val="0"/>
        <c:ser>
          <c:idx val="1"/>
          <c:order val="1"/>
          <c:tx>
            <c:v>Meta</c:v>
          </c:tx>
          <c:spPr>
            <a:ln>
              <a:solidFill>
                <a:schemeClr val="accent2"/>
              </a:solidFill>
              <a:prstDash val="sysDash"/>
            </a:ln>
          </c:spPr>
          <c:marker>
            <c:symbol val="none"/>
          </c:marker>
          <c:dLbls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 cap="all" spc="0">
                    <a:ln w="9000" cmpd="sng">
                      <a:solidFill>
                        <a:schemeClr val="accent4">
                          <a:shade val="50000"/>
                          <a:satMod val="120000"/>
                        </a:schemeClr>
                      </a:solidFill>
                      <a:prstDash val="solid"/>
                    </a:ln>
                    <a:solidFill>
                      <a:schemeClr val="accent2"/>
                    </a:solidFill>
                    <a:effectLst>
                      <a:reflection blurRad="12700" stA="28000" endPos="45000" dist="1000" dir="5400000" sy="-100000" algn="bl" rotWithShape="0"/>
                    </a:effectLst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'Dashboard Diagnóstico'!$AN$24:$AY$24</c:f>
              <c:numCache>
                <c:formatCode>#\ ##0.0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6349376"/>
        <c:axId val="356348984"/>
      </c:lineChart>
      <c:dateAx>
        <c:axId val="356349376"/>
        <c:scaling>
          <c:orientation val="minMax"/>
        </c:scaling>
        <c:delete val="0"/>
        <c:axPos val="b"/>
        <c:numFmt formatCode="mmm" sourceLinked="1"/>
        <c:majorTickMark val="none"/>
        <c:minorTickMark val="none"/>
        <c:tickLblPos val="nextTo"/>
        <c:txPr>
          <a:bodyPr/>
          <a:lstStyle/>
          <a:p>
            <a:pPr>
              <a:defRPr sz="1000" b="1">
                <a:solidFill>
                  <a:srgbClr val="C00000"/>
                </a:solidFill>
              </a:defRPr>
            </a:pPr>
            <a:endParaRPr lang="pt-PT"/>
          </a:p>
        </c:txPr>
        <c:crossAx val="356348984"/>
        <c:crosses val="autoZero"/>
        <c:auto val="1"/>
        <c:lblOffset val="100"/>
        <c:baseTimeUnit val="months"/>
      </c:dateAx>
      <c:valAx>
        <c:axId val="356348984"/>
        <c:scaling>
          <c:orientation val="minMax"/>
        </c:scaling>
        <c:delete val="1"/>
        <c:axPos val="l"/>
        <c:numFmt formatCode="#\ ##0.0" sourceLinked="1"/>
        <c:majorTickMark val="out"/>
        <c:minorTickMark val="none"/>
        <c:tickLblPos val="none"/>
        <c:crossAx val="356349376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511811024" r="0.511811024" t="0.78740157499999996" header="0.31496062000000241" footer="0.31496062000000241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5814868403303267E-2"/>
          <c:y val="0.13695596090243278"/>
          <c:w val="0.94837026319339346"/>
          <c:h val="0.7310835282045498"/>
        </c:manualLayout>
      </c:layout>
      <c:barChart>
        <c:barDir val="col"/>
        <c:grouping val="stacked"/>
        <c:varyColors val="0"/>
        <c:ser>
          <c:idx val="0"/>
          <c:order val="0"/>
          <c:tx>
            <c:v>Vendas</c:v>
          </c:tx>
          <c:spPr>
            <a:solidFill>
              <a:schemeClr val="tx1">
                <a:lumMod val="85000"/>
                <a:lumOff val="15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>
                    <a:solidFill>
                      <a:schemeClr val="bg1"/>
                    </a:solidFill>
                  </a:defRPr>
                </a:pPr>
                <a:endParaRPr lang="pt-P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('Dashboard Diagnóstico'!$K$31,'Dashboard Diagnóstico'!$L$31,'Dashboard Diagnóstico'!$M$31,'Dashboard Diagnóstico'!$O$31,'Dashboard Diagnóstico'!$P$31,'Dashboard Diagnóstico'!$Q$31,'Dashboard Diagnóstico'!$S$31,'Dashboard Diagnóstico'!$T$31,'Dashboard Diagnóstico'!$U$31,'Dashboard Diagnóstico'!$W$31,'Dashboard Diagnóstico'!$X$31,'Dashboard Diagnóstico'!$Y$31)</c:f>
              <c:numCache>
                <c:formatCode>mmm</c:formatCode>
                <c:ptCount val="12"/>
                <c:pt idx="0">
                  <c:v>43631</c:v>
                </c:pt>
                <c:pt idx="1">
                  <c:v>43661</c:v>
                </c:pt>
                <c:pt idx="2">
                  <c:v>43691</c:v>
                </c:pt>
                <c:pt idx="3">
                  <c:v>43721</c:v>
                </c:pt>
                <c:pt idx="4">
                  <c:v>43751</c:v>
                </c:pt>
                <c:pt idx="5">
                  <c:v>43781</c:v>
                </c:pt>
                <c:pt idx="6">
                  <c:v>43811</c:v>
                </c:pt>
                <c:pt idx="7">
                  <c:v>43841</c:v>
                </c:pt>
                <c:pt idx="8">
                  <c:v>43871</c:v>
                </c:pt>
                <c:pt idx="9">
                  <c:v>43901</c:v>
                </c:pt>
                <c:pt idx="10">
                  <c:v>43931</c:v>
                </c:pt>
                <c:pt idx="11">
                  <c:v>43961</c:v>
                </c:pt>
              </c:numCache>
            </c:numRef>
          </c:cat>
          <c:val>
            <c:numRef>
              <c:f>('Dashboard Diagnóstico'!$K$25,'Dashboard Diagnóstico'!$L$25,'Dashboard Diagnóstico'!$M$25,'Dashboard Diagnóstico'!$O$25,'Dashboard Diagnóstico'!$P$25,'Dashboard Diagnóstico'!$Q$25,'Dashboard Diagnóstico'!$S$25,'Dashboard Diagnóstico'!$T$25,'Dashboard Diagnóstico'!$U$25,'Dashboard Diagnóstico'!$W$25,'Dashboard Diagnóstico'!$X$25,'Dashboard Diagnóstico'!$Y$25)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358446408"/>
        <c:axId val="358449936"/>
      </c:barChart>
      <c:lineChart>
        <c:grouping val="standard"/>
        <c:varyColors val="0"/>
        <c:ser>
          <c:idx val="1"/>
          <c:order val="1"/>
          <c:tx>
            <c:v>Meta</c:v>
          </c:tx>
          <c:spPr>
            <a:ln>
              <a:solidFill>
                <a:schemeClr val="accent2"/>
              </a:solidFill>
              <a:prstDash val="sysDash"/>
            </a:ln>
          </c:spPr>
          <c:marker>
            <c:symbol val="none"/>
          </c:marker>
          <c:dLbls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 cap="all" spc="0">
                    <a:ln w="9000" cmpd="sng">
                      <a:solidFill>
                        <a:schemeClr val="accent4">
                          <a:shade val="50000"/>
                          <a:satMod val="120000"/>
                        </a:schemeClr>
                      </a:solidFill>
                      <a:prstDash val="solid"/>
                    </a:ln>
                    <a:solidFill>
                      <a:schemeClr val="accent2"/>
                    </a:solidFill>
                    <a:effectLst>
                      <a:reflection blurRad="12700" stA="28000" endPos="45000" dist="1000" dir="5400000" sy="-100000" algn="bl" rotWithShape="0"/>
                    </a:effectLst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'Dashboard Diagnóstico'!$AN$25:$AY$25</c:f>
              <c:numCache>
                <c:formatCode>#\ ##0.0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8446408"/>
        <c:axId val="358449936"/>
      </c:lineChart>
      <c:dateAx>
        <c:axId val="358446408"/>
        <c:scaling>
          <c:orientation val="minMax"/>
        </c:scaling>
        <c:delete val="0"/>
        <c:axPos val="b"/>
        <c:numFmt formatCode="mmm" sourceLinked="1"/>
        <c:majorTickMark val="none"/>
        <c:minorTickMark val="none"/>
        <c:tickLblPos val="nextTo"/>
        <c:txPr>
          <a:bodyPr/>
          <a:lstStyle/>
          <a:p>
            <a:pPr>
              <a:defRPr sz="1000" b="1">
                <a:solidFill>
                  <a:srgbClr val="C00000"/>
                </a:solidFill>
              </a:defRPr>
            </a:pPr>
            <a:endParaRPr lang="pt-PT"/>
          </a:p>
        </c:txPr>
        <c:crossAx val="358449936"/>
        <c:crosses val="autoZero"/>
        <c:auto val="1"/>
        <c:lblOffset val="100"/>
        <c:baseTimeUnit val="months"/>
      </c:dateAx>
      <c:valAx>
        <c:axId val="35844993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358446408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511811024" r="0.511811024" t="0.78740157499999996" header="0.31496062000000241" footer="0.31496062000000241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5823725071417294E-2"/>
          <c:y val="0.15275850841664956"/>
          <c:w val="0.94835254985716544"/>
          <c:h val="0.71528103542313448"/>
        </c:manualLayout>
      </c:layout>
      <c:barChart>
        <c:barDir val="col"/>
        <c:grouping val="stacked"/>
        <c:varyColors val="0"/>
        <c:ser>
          <c:idx val="0"/>
          <c:order val="0"/>
          <c:tx>
            <c:v>CMV</c:v>
          </c:tx>
          <c:spPr>
            <a:solidFill>
              <a:schemeClr val="tx1">
                <a:lumMod val="85000"/>
                <a:lumOff val="15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>
                    <a:solidFill>
                      <a:schemeClr val="bg1"/>
                    </a:solidFill>
                  </a:defRPr>
                </a:pPr>
                <a:endParaRPr lang="pt-P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('Dashboard Diagnóstico'!$K$31,'Dashboard Diagnóstico'!$L$31,'Dashboard Diagnóstico'!$M$31,'Dashboard Diagnóstico'!$O$31,'Dashboard Diagnóstico'!$P$31,'Dashboard Diagnóstico'!$Q$31,'Dashboard Diagnóstico'!$S$31,'Dashboard Diagnóstico'!$T$31,'Dashboard Diagnóstico'!$U$31,'Dashboard Diagnóstico'!$W$31,'Dashboard Diagnóstico'!$X$31,'Dashboard Diagnóstico'!$Y$31)</c:f>
              <c:numCache>
                <c:formatCode>mmm</c:formatCode>
                <c:ptCount val="12"/>
                <c:pt idx="0">
                  <c:v>43631</c:v>
                </c:pt>
                <c:pt idx="1">
                  <c:v>43661</c:v>
                </c:pt>
                <c:pt idx="2">
                  <c:v>43691</c:v>
                </c:pt>
                <c:pt idx="3">
                  <c:v>43721</c:v>
                </c:pt>
                <c:pt idx="4">
                  <c:v>43751</c:v>
                </c:pt>
                <c:pt idx="5">
                  <c:v>43781</c:v>
                </c:pt>
                <c:pt idx="6">
                  <c:v>43811</c:v>
                </c:pt>
                <c:pt idx="7">
                  <c:v>43841</c:v>
                </c:pt>
                <c:pt idx="8">
                  <c:v>43871</c:v>
                </c:pt>
                <c:pt idx="9">
                  <c:v>43901</c:v>
                </c:pt>
                <c:pt idx="10">
                  <c:v>43931</c:v>
                </c:pt>
                <c:pt idx="11">
                  <c:v>43961</c:v>
                </c:pt>
              </c:numCache>
            </c:numRef>
          </c:cat>
          <c:val>
            <c:numRef>
              <c:f>('Dashboard Diagnóstico'!$K$26,'Dashboard Diagnóstico'!$L$26,'Dashboard Diagnóstico'!$M$26,'Dashboard Diagnóstico'!$O$26,'Dashboard Diagnóstico'!$P$26,'Dashboard Diagnóstico'!$Q$26,'Dashboard Diagnóstico'!$S$26,'Dashboard Diagnóstico'!$T$26,'Dashboard Diagnóstico'!$U$26,'Dashboard Diagnóstico'!$W$26,'Dashboard Diagnóstico'!$X$26,'Dashboard Diagnóstico'!$Y$26)</c:f>
              <c:numCache>
                <c:formatCode>#\ ###.#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358446800"/>
        <c:axId val="358448368"/>
      </c:barChart>
      <c:lineChart>
        <c:grouping val="standard"/>
        <c:varyColors val="0"/>
        <c:ser>
          <c:idx val="1"/>
          <c:order val="1"/>
          <c:tx>
            <c:v>Meta</c:v>
          </c:tx>
          <c:spPr>
            <a:ln>
              <a:solidFill>
                <a:schemeClr val="accent2"/>
              </a:solidFill>
              <a:prstDash val="sysDash"/>
            </a:ln>
          </c:spPr>
          <c:marker>
            <c:symbol val="none"/>
          </c:marker>
          <c:dLbls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 cap="all" spc="0">
                    <a:ln w="9000" cmpd="sng">
                      <a:solidFill>
                        <a:schemeClr val="accent4">
                          <a:shade val="50000"/>
                          <a:satMod val="120000"/>
                        </a:schemeClr>
                      </a:solidFill>
                      <a:prstDash val="solid"/>
                    </a:ln>
                    <a:solidFill>
                      <a:schemeClr val="accent2"/>
                    </a:solidFill>
                    <a:effectLst>
                      <a:reflection blurRad="12700" stA="28000" endPos="45000" dist="1000" dir="5400000" sy="-100000" algn="bl" rotWithShape="0"/>
                    </a:effectLst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'Dashboard Diagnóstico'!$AN$26:$AY$26</c:f>
              <c:numCache>
                <c:formatCode>#\ ##0.0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8446800"/>
        <c:axId val="358448368"/>
      </c:lineChart>
      <c:dateAx>
        <c:axId val="358446800"/>
        <c:scaling>
          <c:orientation val="minMax"/>
        </c:scaling>
        <c:delete val="0"/>
        <c:axPos val="b"/>
        <c:numFmt formatCode="mmm" sourceLinked="1"/>
        <c:majorTickMark val="none"/>
        <c:minorTickMark val="none"/>
        <c:tickLblPos val="nextTo"/>
        <c:txPr>
          <a:bodyPr/>
          <a:lstStyle/>
          <a:p>
            <a:pPr>
              <a:defRPr sz="1000" b="1">
                <a:solidFill>
                  <a:srgbClr val="C00000"/>
                </a:solidFill>
              </a:defRPr>
            </a:pPr>
            <a:endParaRPr lang="pt-PT"/>
          </a:p>
        </c:txPr>
        <c:crossAx val="358448368"/>
        <c:crosses val="autoZero"/>
        <c:auto val="1"/>
        <c:lblOffset val="100"/>
        <c:baseTimeUnit val="months"/>
      </c:dateAx>
      <c:valAx>
        <c:axId val="358448368"/>
        <c:scaling>
          <c:orientation val="minMax"/>
        </c:scaling>
        <c:delete val="1"/>
        <c:axPos val="l"/>
        <c:numFmt formatCode="#\ ###.#" sourceLinked="1"/>
        <c:majorTickMark val="out"/>
        <c:minorTickMark val="none"/>
        <c:tickLblPos val="none"/>
        <c:crossAx val="358446800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511811024" r="0.511811024" t="0.78740157499999996" header="0.31496062000000241" footer="0.31496062000000241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5717801891924481E-2"/>
          <c:y val="0.14283946868216532"/>
          <c:w val="0.94856439621615107"/>
          <c:h val="0.72462849866095813"/>
        </c:manualLayout>
      </c:layout>
      <c:barChart>
        <c:barDir val="col"/>
        <c:grouping val="stacked"/>
        <c:varyColors val="0"/>
        <c:ser>
          <c:idx val="0"/>
          <c:order val="0"/>
          <c:tx>
            <c:v>Tiket Médio</c:v>
          </c:tx>
          <c:spPr>
            <a:solidFill>
              <a:schemeClr val="tx1">
                <a:lumMod val="85000"/>
                <a:lumOff val="15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>
                    <a:solidFill>
                      <a:schemeClr val="bg1"/>
                    </a:solidFill>
                  </a:defRPr>
                </a:pPr>
                <a:endParaRPr lang="pt-P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('Dashboard Diagnóstico'!$K$31,'Dashboard Diagnóstico'!$L$31,'Dashboard Diagnóstico'!$M$31,'Dashboard Diagnóstico'!$O$31,'Dashboard Diagnóstico'!$P$31,'Dashboard Diagnóstico'!$Q$31,'Dashboard Diagnóstico'!$S$31,'Dashboard Diagnóstico'!$T$31,'Dashboard Diagnóstico'!$U$31,'Dashboard Diagnóstico'!$W$31,'Dashboard Diagnóstico'!$X$31,'Dashboard Diagnóstico'!$Y$31)</c:f>
              <c:numCache>
                <c:formatCode>mmm</c:formatCode>
                <c:ptCount val="12"/>
                <c:pt idx="0">
                  <c:v>43631</c:v>
                </c:pt>
                <c:pt idx="1">
                  <c:v>43661</c:v>
                </c:pt>
                <c:pt idx="2">
                  <c:v>43691</c:v>
                </c:pt>
                <c:pt idx="3">
                  <c:v>43721</c:v>
                </c:pt>
                <c:pt idx="4">
                  <c:v>43751</c:v>
                </c:pt>
                <c:pt idx="5">
                  <c:v>43781</c:v>
                </c:pt>
                <c:pt idx="6">
                  <c:v>43811</c:v>
                </c:pt>
                <c:pt idx="7">
                  <c:v>43841</c:v>
                </c:pt>
                <c:pt idx="8">
                  <c:v>43871</c:v>
                </c:pt>
                <c:pt idx="9">
                  <c:v>43901</c:v>
                </c:pt>
                <c:pt idx="10">
                  <c:v>43931</c:v>
                </c:pt>
                <c:pt idx="11">
                  <c:v>43961</c:v>
                </c:pt>
              </c:numCache>
            </c:numRef>
          </c:cat>
          <c:val>
            <c:numRef>
              <c:f>('Dashboard Diagnóstico'!$K$27,'Dashboard Diagnóstico'!$L$27,'Dashboard Diagnóstico'!$M$27,'Dashboard Diagnóstico'!$O$27,'Dashboard Diagnóstico'!$P$27,'Dashboard Diagnóstico'!$Q$27,'Dashboard Diagnóstico'!$S$27,'Dashboard Diagnóstico'!$T$27,'Dashboard Diagnóstico'!$U$27,'Dashboard Diagnóstico'!$W$27,'Dashboard Diagnóstico'!$X$27,'Dashboard Diagnóstico'!$Y$27)</c:f>
              <c:numCache>
                <c:formatCode>#\ ###</c:formatCod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358452288"/>
        <c:axId val="358451112"/>
      </c:barChart>
      <c:lineChart>
        <c:grouping val="standard"/>
        <c:varyColors val="0"/>
        <c:ser>
          <c:idx val="1"/>
          <c:order val="1"/>
          <c:tx>
            <c:v>Meta</c:v>
          </c:tx>
          <c:spPr>
            <a:ln>
              <a:solidFill>
                <a:schemeClr val="accent2"/>
              </a:solidFill>
              <a:prstDash val="sysDash"/>
            </a:ln>
          </c:spPr>
          <c:marker>
            <c:symbol val="none"/>
          </c:marker>
          <c:dLbls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 cap="all" spc="0">
                    <a:ln w="9000" cmpd="sng">
                      <a:solidFill>
                        <a:schemeClr val="accent4">
                          <a:shade val="50000"/>
                          <a:satMod val="120000"/>
                        </a:schemeClr>
                      </a:solidFill>
                      <a:prstDash val="solid"/>
                    </a:ln>
                    <a:solidFill>
                      <a:schemeClr val="accent2"/>
                    </a:solidFill>
                    <a:effectLst>
                      <a:reflection blurRad="12700" stA="28000" endPos="45000" dist="1000" dir="5400000" sy="-100000" algn="bl" rotWithShape="0"/>
                    </a:effectLst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'Dashboard Diagnóstico'!$AN$27:$AY$27</c:f>
              <c:numCache>
                <c:formatCode>#\ ##0.0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8452288"/>
        <c:axId val="358451112"/>
      </c:lineChart>
      <c:dateAx>
        <c:axId val="358452288"/>
        <c:scaling>
          <c:orientation val="minMax"/>
        </c:scaling>
        <c:delete val="0"/>
        <c:axPos val="b"/>
        <c:numFmt formatCode="mmm" sourceLinked="1"/>
        <c:majorTickMark val="none"/>
        <c:minorTickMark val="none"/>
        <c:tickLblPos val="nextTo"/>
        <c:txPr>
          <a:bodyPr/>
          <a:lstStyle/>
          <a:p>
            <a:pPr>
              <a:defRPr sz="1000" b="1">
                <a:solidFill>
                  <a:srgbClr val="C00000"/>
                </a:solidFill>
              </a:defRPr>
            </a:pPr>
            <a:endParaRPr lang="pt-PT"/>
          </a:p>
        </c:txPr>
        <c:crossAx val="358451112"/>
        <c:crosses val="autoZero"/>
        <c:auto val="1"/>
        <c:lblOffset val="100"/>
        <c:baseTimeUnit val="months"/>
      </c:dateAx>
      <c:valAx>
        <c:axId val="358451112"/>
        <c:scaling>
          <c:orientation val="minMax"/>
        </c:scaling>
        <c:delete val="1"/>
        <c:axPos val="l"/>
        <c:numFmt formatCode="#\ ###" sourceLinked="1"/>
        <c:majorTickMark val="out"/>
        <c:minorTickMark val="none"/>
        <c:tickLblPos val="none"/>
        <c:crossAx val="358452288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511811024" r="0.511811024" t="0.78740157499999996" header="0.31496062000000241" footer="0.31496062000000241"/>
    <c:pageSetup/>
  </c:printSettings>
</c:chartSpace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3.xml"/><Relationship Id="rId13" Type="http://schemas.openxmlformats.org/officeDocument/2006/relationships/chart" Target="../charts/chart28.xml"/><Relationship Id="rId3" Type="http://schemas.openxmlformats.org/officeDocument/2006/relationships/chart" Target="../charts/chart18.xml"/><Relationship Id="rId7" Type="http://schemas.openxmlformats.org/officeDocument/2006/relationships/chart" Target="../charts/chart22.xml"/><Relationship Id="rId12" Type="http://schemas.openxmlformats.org/officeDocument/2006/relationships/chart" Target="../charts/chart27.xml"/><Relationship Id="rId2" Type="http://schemas.openxmlformats.org/officeDocument/2006/relationships/chart" Target="../charts/chart17.xml"/><Relationship Id="rId1" Type="http://schemas.openxmlformats.org/officeDocument/2006/relationships/chart" Target="../charts/chart16.xml"/><Relationship Id="rId6" Type="http://schemas.openxmlformats.org/officeDocument/2006/relationships/chart" Target="../charts/chart21.xml"/><Relationship Id="rId11" Type="http://schemas.openxmlformats.org/officeDocument/2006/relationships/chart" Target="../charts/chart26.xml"/><Relationship Id="rId5" Type="http://schemas.openxmlformats.org/officeDocument/2006/relationships/chart" Target="../charts/chart20.xml"/><Relationship Id="rId15" Type="http://schemas.openxmlformats.org/officeDocument/2006/relationships/chart" Target="../charts/chart30.xml"/><Relationship Id="rId10" Type="http://schemas.openxmlformats.org/officeDocument/2006/relationships/chart" Target="../charts/chart25.xml"/><Relationship Id="rId4" Type="http://schemas.openxmlformats.org/officeDocument/2006/relationships/chart" Target="../charts/chart19.xml"/><Relationship Id="rId9" Type="http://schemas.openxmlformats.org/officeDocument/2006/relationships/chart" Target="../charts/chart24.xml"/><Relationship Id="rId14" Type="http://schemas.openxmlformats.org/officeDocument/2006/relationships/chart" Target="../charts/chart29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</xdr:row>
          <xdr:rowOff>14288</xdr:rowOff>
        </xdr:from>
        <xdr:to>
          <xdr:col>3</xdr:col>
          <xdr:colOff>0</xdr:colOff>
          <xdr:row>3</xdr:row>
          <xdr:rowOff>138113</xdr:rowOff>
        </xdr:to>
        <xdr:sp macro="" textlink="">
          <xdr:nvSpPr>
            <xdr:cNvPr id="20481" name="Object 1" hidden="1">
              <a:extLst>
                <a:ext uri="{63B3BB69-23CF-44E3-9099-C40C66FF867C}">
                  <a14:compatExt spid="_x0000_s204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2266950</xdr:colOff>
          <xdr:row>0</xdr:row>
          <xdr:rowOff>152400</xdr:rowOff>
        </xdr:from>
        <xdr:to>
          <xdr:col>2</xdr:col>
          <xdr:colOff>3205163</xdr:colOff>
          <xdr:row>3</xdr:row>
          <xdr:rowOff>76200</xdr:rowOff>
        </xdr:to>
        <xdr:sp macro="" textlink="">
          <xdr:nvSpPr>
            <xdr:cNvPr id="20483" name="Object 3" hidden="1">
              <a:extLst>
                <a:ext uri="{63B3BB69-23CF-44E3-9099-C40C66FF867C}">
                  <a14:compatExt spid="_x0000_s204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0</xdr:row>
          <xdr:rowOff>166688</xdr:rowOff>
        </xdr:from>
        <xdr:to>
          <xdr:col>2</xdr:col>
          <xdr:colOff>1847850</xdr:colOff>
          <xdr:row>3</xdr:row>
          <xdr:rowOff>52388</xdr:rowOff>
        </xdr:to>
        <xdr:sp macro="" textlink="">
          <xdr:nvSpPr>
            <xdr:cNvPr id="20487" name="Object 7" hidden="1">
              <a:extLst>
                <a:ext uri="{63B3BB69-23CF-44E3-9099-C40C66FF867C}">
                  <a14:compatExt spid="_x0000_s204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8</xdr:row>
      <xdr:rowOff>51288</xdr:rowOff>
    </xdr:from>
    <xdr:to>
      <xdr:col>4</xdr:col>
      <xdr:colOff>600075</xdr:colOff>
      <xdr:row>19</xdr:row>
      <xdr:rowOff>147205</xdr:rowOff>
    </xdr:to>
    <xdr:sp macro="" textlink="">
      <xdr:nvSpPr>
        <xdr:cNvPr id="2" name="Rounded Rectangle 248"/>
        <xdr:cNvSpPr/>
      </xdr:nvSpPr>
      <xdr:spPr bwMode="auto">
        <a:xfrm>
          <a:off x="57150" y="1295888"/>
          <a:ext cx="1819275" cy="1842167"/>
        </a:xfrm>
        <a:prstGeom prst="roundRect">
          <a:avLst>
            <a:gd name="adj" fmla="val 10723"/>
          </a:avLst>
        </a:prstGeom>
        <a:solidFill>
          <a:schemeClr val="bg1"/>
        </a:solidFill>
        <a:ln>
          <a:noFill/>
        </a:ln>
        <a:scene3d>
          <a:camera prst="orthographicFront"/>
          <a:lightRig rig="soft" dir="t"/>
        </a:scene3d>
        <a:sp3d prstMaterial="matte">
          <a:bevelT w="165100" h="165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marL="0" indent="0" algn="ctr"/>
          <a:endParaRPr lang="en-US" sz="1100">
            <a:solidFill>
              <a:sysClr val="windowText" lastClr="000000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2</xdr:col>
      <xdr:colOff>66007</xdr:colOff>
      <xdr:row>15</xdr:row>
      <xdr:rowOff>17030</xdr:rowOff>
    </xdr:from>
    <xdr:to>
      <xdr:col>4</xdr:col>
      <xdr:colOff>488951</xdr:colOff>
      <xdr:row>16</xdr:row>
      <xdr:rowOff>114878</xdr:rowOff>
    </xdr:to>
    <xdr:sp macro="" textlink="$AI$24">
      <xdr:nvSpPr>
        <xdr:cNvPr id="3" name="TextBox 474"/>
        <xdr:cNvSpPr txBox="1"/>
      </xdr:nvSpPr>
      <xdr:spPr bwMode="auto">
        <a:xfrm>
          <a:off x="123157" y="2372880"/>
          <a:ext cx="1642144" cy="256598"/>
        </a:xfrm>
        <a:prstGeom prst="rect">
          <a:avLst/>
        </a:prstGeom>
        <a:solidFill>
          <a:schemeClr val="bg1">
            <a:lumMod val="5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b"/>
        <a:lstStyle/>
        <a:p>
          <a:pPr algn="ctr"/>
          <a:fld id="{631D22E5-F558-49FB-B73D-117D213419EE}" type="TxLink">
            <a:rPr lang="en-US" sz="1000" b="1" i="0" u="none" strike="noStrike">
              <a:solidFill>
                <a:schemeClr val="bg1"/>
              </a:solidFill>
              <a:latin typeface="Calibri"/>
              <a:cs typeface="Calibri"/>
            </a:rPr>
            <a:pPr algn="ctr"/>
            <a:t>Lucro Médio (%)</a:t>
          </a:fld>
          <a:endParaRPr lang="en-US" sz="1000" b="1">
            <a:solidFill>
              <a:schemeClr val="bg1"/>
            </a:solidFill>
            <a:latin typeface="+mn-lt"/>
            <a:cs typeface="Arial" pitchFamily="34" charset="0"/>
          </a:endParaRPr>
        </a:p>
      </xdr:txBody>
    </xdr:sp>
    <xdr:clientData/>
  </xdr:twoCellAnchor>
  <xdr:twoCellAnchor>
    <xdr:from>
      <xdr:col>2</xdr:col>
      <xdr:colOff>88866</xdr:colOff>
      <xdr:row>9</xdr:row>
      <xdr:rowOff>44618</xdr:rowOff>
    </xdr:from>
    <xdr:to>
      <xdr:col>4</xdr:col>
      <xdr:colOff>492746</xdr:colOff>
      <xdr:row>14</xdr:row>
      <xdr:rowOff>94245</xdr:rowOff>
    </xdr:to>
    <xdr:grpSp>
      <xdr:nvGrpSpPr>
        <xdr:cNvPr id="5" name="Grupo 95"/>
        <xdr:cNvGrpSpPr/>
      </xdr:nvGrpSpPr>
      <xdr:grpSpPr>
        <a:xfrm>
          <a:off x="209182" y="1454986"/>
          <a:ext cx="1620406" cy="851733"/>
          <a:chOff x="155541" y="4035594"/>
          <a:chExt cx="1623080" cy="860256"/>
        </a:xfrm>
      </xdr:grpSpPr>
      <xdr:sp macro="" textlink="'Dashboard Diagnóstico'!AJ39">
        <xdr:nvSpPr>
          <xdr:cNvPr id="9" name="TextBox 476"/>
          <xdr:cNvSpPr txBox="1"/>
        </xdr:nvSpPr>
        <xdr:spPr bwMode="auto">
          <a:xfrm>
            <a:off x="312537" y="4686010"/>
            <a:ext cx="373263" cy="20984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pPr algn="ctr"/>
            <a:fld id="{CD61AFCF-AD17-44A5-8690-2F523DA8DC8B}" type="TxLink">
              <a:rPr lang="en-US" sz="700" b="1" i="0" u="none" strike="noStrike" cap="none" spc="0">
                <a:ln>
                  <a:noFill/>
                </a:ln>
                <a:solidFill>
                  <a:srgbClr val="000000"/>
                </a:solidFill>
                <a:effectLst/>
                <a:latin typeface="Calibri"/>
                <a:cs typeface="Calibri"/>
              </a:rPr>
              <a:pPr algn="ctr"/>
              <a:t>-10</a:t>
            </a:fld>
            <a:endParaRPr lang="en-US" sz="700" b="1" cap="none" spc="0">
              <a:ln>
                <a:noFill/>
              </a:ln>
              <a:solidFill>
                <a:sysClr val="windowText" lastClr="000000"/>
              </a:solidFill>
              <a:effectLst/>
              <a:latin typeface="+mn-lt"/>
            </a:endParaRPr>
          </a:p>
        </xdr:txBody>
      </xdr:sp>
      <xdr:sp macro="" textlink="'Dashboard Diagnóstico'!AJ42">
        <xdr:nvSpPr>
          <xdr:cNvPr id="10" name="TextBox 477"/>
          <xdr:cNvSpPr txBox="1"/>
        </xdr:nvSpPr>
        <xdr:spPr bwMode="auto">
          <a:xfrm>
            <a:off x="428768" y="4464593"/>
            <a:ext cx="276082" cy="17408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pPr algn="ctr"/>
            <a:fld id="{119F9523-E4BE-4B0D-A989-ADC249CC9EA6}" type="TxLink">
              <a:rPr lang="en-US" sz="700" b="1" i="0" u="none" strike="noStrike" cap="none" spc="0">
                <a:ln>
                  <a:noFill/>
                </a:ln>
                <a:solidFill>
                  <a:srgbClr val="000000"/>
                </a:solidFill>
                <a:effectLst/>
                <a:latin typeface="Calibri"/>
                <a:cs typeface="Calibri"/>
              </a:rPr>
              <a:pPr algn="ctr"/>
              <a:t>-4</a:t>
            </a:fld>
            <a:endParaRPr lang="en-US" sz="700" b="1" cap="none" spc="0">
              <a:ln>
                <a:noFill/>
              </a:ln>
              <a:solidFill>
                <a:sysClr val="windowText" lastClr="000000"/>
              </a:solidFill>
              <a:effectLst/>
              <a:latin typeface="+mn-lt"/>
            </a:endParaRPr>
          </a:p>
        </xdr:txBody>
      </xdr:sp>
      <xdr:sp macro="" textlink="'Dashboard Diagnóstico'!AJ43">
        <xdr:nvSpPr>
          <xdr:cNvPr id="11" name="TextBox 478"/>
          <xdr:cNvSpPr txBox="1"/>
        </xdr:nvSpPr>
        <xdr:spPr bwMode="auto">
          <a:xfrm>
            <a:off x="683492" y="4268354"/>
            <a:ext cx="278533" cy="23697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pPr algn="ctr"/>
            <a:fld id="{19E9EBEA-0646-41B9-8B58-1313FBDB5EA9}" type="TxLink">
              <a:rPr lang="en-US" sz="700" b="1" i="0" u="none" strike="noStrike" cap="none" spc="0">
                <a:ln>
                  <a:noFill/>
                </a:ln>
                <a:solidFill>
                  <a:srgbClr val="000000"/>
                </a:solidFill>
                <a:effectLst/>
                <a:latin typeface="Calibri"/>
                <a:cs typeface="Calibri"/>
              </a:rPr>
              <a:pPr algn="ctr"/>
              <a:t>2</a:t>
            </a:fld>
            <a:endParaRPr lang="en-US" sz="700" b="1" cap="none" spc="0">
              <a:ln>
                <a:noFill/>
              </a:ln>
              <a:solidFill>
                <a:sysClr val="windowText" lastClr="000000"/>
              </a:solidFill>
              <a:effectLst/>
              <a:latin typeface="+mn-lt"/>
            </a:endParaRPr>
          </a:p>
        </xdr:txBody>
      </xdr:sp>
      <xdr:sp macro="" textlink="'Dashboard Diagnóstico'!AJ44">
        <xdr:nvSpPr>
          <xdr:cNvPr id="12" name="TextBox 479"/>
          <xdr:cNvSpPr txBox="1"/>
        </xdr:nvSpPr>
        <xdr:spPr bwMode="auto">
          <a:xfrm>
            <a:off x="979320" y="4291624"/>
            <a:ext cx="277979" cy="18512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pPr algn="ctr"/>
            <a:fld id="{01F52D4B-B8D6-4198-91E4-28EE8723F66D}" type="TxLink">
              <a:rPr lang="en-US" sz="700" b="1" i="0" u="none" strike="noStrike" cap="none" spc="0">
                <a:ln>
                  <a:noFill/>
                </a:ln>
                <a:solidFill>
                  <a:srgbClr val="000000"/>
                </a:solidFill>
                <a:effectLst/>
                <a:latin typeface="Calibri"/>
                <a:cs typeface="Calibri"/>
              </a:rPr>
              <a:pPr algn="ctr"/>
              <a:t>8</a:t>
            </a:fld>
            <a:endParaRPr lang="en-US" sz="700" b="1" cap="none" spc="0">
              <a:ln>
                <a:noFill/>
              </a:ln>
              <a:solidFill>
                <a:sysClr val="windowText" lastClr="000000"/>
              </a:solidFill>
              <a:effectLst/>
              <a:latin typeface="+mn-lt"/>
            </a:endParaRPr>
          </a:p>
        </xdr:txBody>
      </xdr:sp>
      <xdr:sp macro="" textlink="'Dashboard Diagnóstico'!AJ45">
        <xdr:nvSpPr>
          <xdr:cNvPr id="13" name="TextBox 480"/>
          <xdr:cNvSpPr txBox="1"/>
        </xdr:nvSpPr>
        <xdr:spPr bwMode="auto">
          <a:xfrm>
            <a:off x="1191517" y="4440236"/>
            <a:ext cx="284858" cy="20796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pPr algn="ctr"/>
            <a:fld id="{62AF24DB-7617-436F-9210-3CE937762CDE}" type="TxLink">
              <a:rPr lang="en-US" sz="700" b="1" i="0" u="none" strike="noStrike" cap="none" spc="0">
                <a:ln>
                  <a:noFill/>
                </a:ln>
                <a:solidFill>
                  <a:srgbClr val="000000"/>
                </a:solidFill>
                <a:effectLst/>
                <a:latin typeface="Calibri"/>
                <a:cs typeface="Calibri"/>
              </a:rPr>
              <a:pPr algn="ctr"/>
              <a:t>14</a:t>
            </a:fld>
            <a:endParaRPr lang="en-US" sz="700" b="1" cap="none" spc="0">
              <a:ln>
                <a:noFill/>
              </a:ln>
              <a:solidFill>
                <a:sysClr val="windowText" lastClr="000000"/>
              </a:solidFill>
              <a:effectLst/>
              <a:latin typeface="+mn-lt"/>
            </a:endParaRPr>
          </a:p>
        </xdr:txBody>
      </xdr:sp>
      <xdr:sp macro="" textlink="'Dashboard Diagnóstico'!AJ40">
        <xdr:nvSpPr>
          <xdr:cNvPr id="14" name="TextBox 481"/>
          <xdr:cNvSpPr txBox="1"/>
        </xdr:nvSpPr>
        <xdr:spPr bwMode="auto">
          <a:xfrm>
            <a:off x="1246835" y="4676485"/>
            <a:ext cx="334315" cy="21936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pPr algn="ctr"/>
            <a:fld id="{F585D4C1-F339-4A04-B66C-689E0EBDCD4C}" type="TxLink">
              <a:rPr lang="en-US" sz="700" b="1" i="0" u="none" strike="noStrike" cap="none" spc="0">
                <a:ln>
                  <a:noFill/>
                </a:ln>
                <a:solidFill>
                  <a:srgbClr val="000000"/>
                </a:solidFill>
                <a:effectLst/>
                <a:latin typeface="Calibri"/>
                <a:cs typeface="Calibri"/>
              </a:rPr>
              <a:pPr algn="ctr"/>
              <a:t>20</a:t>
            </a:fld>
            <a:endParaRPr lang="en-US" sz="700" b="1" cap="none" spc="0">
              <a:ln>
                <a:noFill/>
              </a:ln>
              <a:solidFill>
                <a:sysClr val="windowText" lastClr="000000"/>
              </a:solidFill>
              <a:effectLst/>
              <a:latin typeface="+mn-lt"/>
            </a:endParaRPr>
          </a:p>
        </xdr:txBody>
      </xdr:sp>
      <xdr:grpSp>
        <xdr:nvGrpSpPr>
          <xdr:cNvPr id="15" name="Grupo 2141"/>
          <xdr:cNvGrpSpPr>
            <a:grpSpLocks noChangeAspect="1"/>
          </xdr:cNvGrpSpPr>
        </xdr:nvGrpSpPr>
        <xdr:grpSpPr>
          <a:xfrm>
            <a:off x="155541" y="4035594"/>
            <a:ext cx="1623080" cy="762477"/>
            <a:chOff x="212691" y="3873671"/>
            <a:chExt cx="2337595" cy="1098135"/>
          </a:xfrm>
        </xdr:grpSpPr>
        <xdr:sp macro="" textlink="">
          <xdr:nvSpPr>
            <xdr:cNvPr id="16" name="Freeform 362"/>
            <xdr:cNvSpPr>
              <a:spLocks/>
            </xdr:cNvSpPr>
          </xdr:nvSpPr>
          <xdr:spPr bwMode="auto">
            <a:xfrm>
              <a:off x="1044566" y="3873671"/>
              <a:ext cx="673845" cy="399537"/>
            </a:xfrm>
            <a:custGeom>
              <a:avLst/>
              <a:gdLst>
                <a:gd name="T0" fmla="*/ 2147483647 w 2344"/>
                <a:gd name="T1" fmla="*/ 2147483647 h 1470"/>
                <a:gd name="T2" fmla="*/ 2147483647 w 2344"/>
                <a:gd name="T3" fmla="*/ 2147483647 h 1470"/>
                <a:gd name="T4" fmla="*/ 2147483647 w 2344"/>
                <a:gd name="T5" fmla="*/ 2147483647 h 1470"/>
                <a:gd name="T6" fmla="*/ 2147483647 w 2344"/>
                <a:gd name="T7" fmla="*/ 2147483647 h 1470"/>
                <a:gd name="T8" fmla="*/ 2147483647 w 2344"/>
                <a:gd name="T9" fmla="*/ 2147483647 h 1470"/>
                <a:gd name="T10" fmla="*/ 2147483647 w 2344"/>
                <a:gd name="T11" fmla="*/ 2147483647 h 1470"/>
                <a:gd name="T12" fmla="*/ 2147483647 w 2344"/>
                <a:gd name="T13" fmla="*/ 2147483647 h 1470"/>
                <a:gd name="T14" fmla="*/ 2147483647 w 2344"/>
                <a:gd name="T15" fmla="*/ 2147483647 h 1470"/>
                <a:gd name="T16" fmla="*/ 2147483647 w 2344"/>
                <a:gd name="T17" fmla="*/ 2147483647 h 1470"/>
                <a:gd name="T18" fmla="*/ 2147483647 w 2344"/>
                <a:gd name="T19" fmla="*/ 2147483647 h 1470"/>
                <a:gd name="T20" fmla="*/ 2147483647 w 2344"/>
                <a:gd name="T21" fmla="*/ 2147483647 h 1470"/>
                <a:gd name="T22" fmla="*/ 2147483647 w 2344"/>
                <a:gd name="T23" fmla="*/ 2147483647 h 1470"/>
                <a:gd name="T24" fmla="*/ 2147483647 w 2344"/>
                <a:gd name="T25" fmla="*/ 2147483647 h 1470"/>
                <a:gd name="T26" fmla="*/ 2147483647 w 2344"/>
                <a:gd name="T27" fmla="*/ 2147483647 h 1470"/>
                <a:gd name="T28" fmla="*/ 2147483647 w 2344"/>
                <a:gd name="T29" fmla="*/ 2147483647 h 1470"/>
                <a:gd name="T30" fmla="*/ 2147483647 w 2344"/>
                <a:gd name="T31" fmla="*/ 2147483647 h 1470"/>
                <a:gd name="T32" fmla="*/ 2147483647 w 2344"/>
                <a:gd name="T33" fmla="*/ 2147483647 h 1470"/>
                <a:gd name="T34" fmla="*/ 2147483647 w 2344"/>
                <a:gd name="T35" fmla="*/ 0 h 1470"/>
                <a:gd name="T36" fmla="*/ 2147483647 w 2344"/>
                <a:gd name="T37" fmla="*/ 0 h 1470"/>
                <a:gd name="T38" fmla="*/ 2147483647 w 2344"/>
                <a:gd name="T39" fmla="*/ 2147483647 h 1470"/>
                <a:gd name="T40" fmla="*/ 2147483647 w 2344"/>
                <a:gd name="T41" fmla="*/ 2147483647 h 1470"/>
                <a:gd name="T42" fmla="*/ 2147483647 w 2344"/>
                <a:gd name="T43" fmla="*/ 2147483647 h 1470"/>
                <a:gd name="T44" fmla="*/ 2147483647 w 2344"/>
                <a:gd name="T45" fmla="*/ 2147483647 h 1470"/>
                <a:gd name="T46" fmla="*/ 2147483647 w 2344"/>
                <a:gd name="T47" fmla="*/ 2147483647 h 1470"/>
                <a:gd name="T48" fmla="*/ 2147483647 w 2344"/>
                <a:gd name="T49" fmla="*/ 2147483647 h 1470"/>
                <a:gd name="T50" fmla="*/ 2147483647 w 2344"/>
                <a:gd name="T51" fmla="*/ 2147483647 h 1470"/>
                <a:gd name="T52" fmla="*/ 2147483647 w 2344"/>
                <a:gd name="T53" fmla="*/ 2147483647 h 1470"/>
                <a:gd name="T54" fmla="*/ 2147483647 w 2344"/>
                <a:gd name="T55" fmla="*/ 2147483647 h 1470"/>
                <a:gd name="T56" fmla="*/ 2147483647 w 2344"/>
                <a:gd name="T57" fmla="*/ 2147483647 h 1470"/>
                <a:gd name="T58" fmla="*/ 2147483647 w 2344"/>
                <a:gd name="T59" fmla="*/ 2147483647 h 1470"/>
                <a:gd name="T60" fmla="*/ 2147483647 w 2344"/>
                <a:gd name="T61" fmla="*/ 2147483647 h 1470"/>
                <a:gd name="T62" fmla="*/ 2147483647 w 2344"/>
                <a:gd name="T63" fmla="*/ 2147483647 h 1470"/>
                <a:gd name="T64" fmla="*/ 2147483647 w 2344"/>
                <a:gd name="T65" fmla="*/ 2147483647 h 1470"/>
                <a:gd name="T66" fmla="*/ 2147483647 w 2344"/>
                <a:gd name="T67" fmla="*/ 2147483647 h 1470"/>
                <a:gd name="T68" fmla="*/ 2147483647 w 2344"/>
                <a:gd name="T69" fmla="*/ 2147483647 h 1470"/>
                <a:gd name="T70" fmla="*/ 2147483647 w 2344"/>
                <a:gd name="T71" fmla="*/ 2147483647 h 1470"/>
                <a:gd name="T72" fmla="*/ 2147483647 w 2344"/>
                <a:gd name="T73" fmla="*/ 2147483647 h 1470"/>
                <a:gd name="T74" fmla="*/ 2147483647 w 2344"/>
                <a:gd name="T75" fmla="*/ 2147483647 h 1470"/>
                <a:gd name="T76" fmla="*/ 2147483647 w 2344"/>
                <a:gd name="T77" fmla="*/ 2147483647 h 1470"/>
                <a:gd name="T78" fmla="*/ 2147483647 w 2344"/>
                <a:gd name="T79" fmla="*/ 2147483647 h 1470"/>
                <a:gd name="T80" fmla="*/ 2147483647 w 2344"/>
                <a:gd name="T81" fmla="*/ 2147483647 h 1470"/>
                <a:gd name="T82" fmla="*/ 2147483647 w 2344"/>
                <a:gd name="T83" fmla="*/ 2147483647 h 1470"/>
                <a:gd name="T84" fmla="*/ 2147483647 w 2344"/>
                <a:gd name="T85" fmla="*/ 2147483647 h 1470"/>
                <a:gd name="T86" fmla="*/ 2147483647 w 2344"/>
                <a:gd name="T87" fmla="*/ 2147483647 h 1470"/>
                <a:gd name="T88" fmla="*/ 2147483647 w 2344"/>
                <a:gd name="T89" fmla="*/ 2147483647 h 1470"/>
                <a:gd name="T90" fmla="*/ 2147483647 w 2344"/>
                <a:gd name="T91" fmla="*/ 2147483647 h 1470"/>
                <a:gd name="T92" fmla="*/ 2147483647 w 2344"/>
                <a:gd name="T93" fmla="*/ 2147483647 h 1470"/>
                <a:gd name="T94" fmla="*/ 2147483647 w 2344"/>
                <a:gd name="T95" fmla="*/ 2147483647 h 1470"/>
                <a:gd name="T96" fmla="*/ 2147483647 w 2344"/>
                <a:gd name="T97" fmla="*/ 2147483647 h 1470"/>
                <a:gd name="T98" fmla="*/ 2147483647 w 2344"/>
                <a:gd name="T99" fmla="*/ 2147483647 h 1470"/>
                <a:gd name="T100" fmla="*/ 2147483647 w 2344"/>
                <a:gd name="T101" fmla="*/ 2147483647 h 1470"/>
                <a:gd name="T102" fmla="*/ 2147483647 w 2344"/>
                <a:gd name="T103" fmla="*/ 2147483647 h 1470"/>
                <a:gd name="T104" fmla="*/ 2147483647 w 2344"/>
                <a:gd name="T105" fmla="*/ 2147483647 h 1470"/>
                <a:gd name="T106" fmla="*/ 2147483647 w 2344"/>
                <a:gd name="T107" fmla="*/ 2147483647 h 1470"/>
                <a:gd name="T108" fmla="*/ 2147483647 w 2344"/>
                <a:gd name="T109" fmla="*/ 2147483647 h 1470"/>
                <a:gd name="T110" fmla="*/ 2147483647 w 2344"/>
                <a:gd name="T111" fmla="*/ 2147483647 h 1470"/>
                <a:gd name="T112" fmla="*/ 2147483647 w 2344"/>
                <a:gd name="T113" fmla="*/ 2147483647 h 1470"/>
                <a:gd name="T114" fmla="*/ 2147483647 w 2344"/>
                <a:gd name="T115" fmla="*/ 2147483647 h 1470"/>
                <a:gd name="T116" fmla="*/ 2147483647 w 2344"/>
                <a:gd name="T117" fmla="*/ 2147483647 h 1470"/>
                <a:gd name="T118" fmla="*/ 2147483647 w 2344"/>
                <a:gd name="T119" fmla="*/ 2147483647 h 1470"/>
                <a:gd name="T120" fmla="*/ 0 60000 65536"/>
                <a:gd name="T121" fmla="*/ 0 60000 65536"/>
                <a:gd name="T122" fmla="*/ 0 60000 65536"/>
                <a:gd name="T123" fmla="*/ 0 60000 65536"/>
                <a:gd name="T124" fmla="*/ 0 60000 65536"/>
                <a:gd name="T125" fmla="*/ 0 60000 65536"/>
                <a:gd name="T126" fmla="*/ 0 60000 65536"/>
                <a:gd name="T127" fmla="*/ 0 60000 65536"/>
                <a:gd name="T128" fmla="*/ 0 60000 65536"/>
                <a:gd name="T129" fmla="*/ 0 60000 65536"/>
                <a:gd name="T130" fmla="*/ 0 60000 65536"/>
                <a:gd name="T131" fmla="*/ 0 60000 65536"/>
                <a:gd name="T132" fmla="*/ 0 60000 65536"/>
                <a:gd name="T133" fmla="*/ 0 60000 65536"/>
                <a:gd name="T134" fmla="*/ 0 60000 65536"/>
                <a:gd name="T135" fmla="*/ 0 60000 65536"/>
                <a:gd name="T136" fmla="*/ 0 60000 65536"/>
                <a:gd name="T137" fmla="*/ 0 60000 65536"/>
                <a:gd name="T138" fmla="*/ 0 60000 65536"/>
                <a:gd name="T139" fmla="*/ 0 60000 65536"/>
                <a:gd name="T140" fmla="*/ 0 60000 65536"/>
                <a:gd name="T141" fmla="*/ 0 60000 65536"/>
                <a:gd name="T142" fmla="*/ 0 60000 65536"/>
                <a:gd name="T143" fmla="*/ 0 60000 65536"/>
                <a:gd name="T144" fmla="*/ 0 60000 65536"/>
                <a:gd name="T145" fmla="*/ 0 60000 65536"/>
                <a:gd name="T146" fmla="*/ 0 60000 65536"/>
                <a:gd name="T147" fmla="*/ 0 60000 65536"/>
                <a:gd name="T148" fmla="*/ 0 60000 65536"/>
                <a:gd name="T149" fmla="*/ 0 60000 65536"/>
                <a:gd name="T150" fmla="*/ 0 60000 65536"/>
                <a:gd name="T151" fmla="*/ 0 60000 65536"/>
                <a:gd name="T152" fmla="*/ 0 60000 65536"/>
                <a:gd name="T153" fmla="*/ 0 60000 65536"/>
                <a:gd name="T154" fmla="*/ 0 60000 65536"/>
                <a:gd name="T155" fmla="*/ 0 60000 65536"/>
                <a:gd name="T156" fmla="*/ 0 60000 65536"/>
                <a:gd name="T157" fmla="*/ 0 60000 65536"/>
                <a:gd name="T158" fmla="*/ 0 60000 65536"/>
                <a:gd name="T159" fmla="*/ 0 60000 65536"/>
                <a:gd name="T160" fmla="*/ 0 60000 65536"/>
                <a:gd name="T161" fmla="*/ 0 60000 65536"/>
                <a:gd name="T162" fmla="*/ 0 60000 65536"/>
                <a:gd name="T163" fmla="*/ 0 60000 65536"/>
                <a:gd name="T164" fmla="*/ 0 60000 65536"/>
                <a:gd name="T165" fmla="*/ 0 60000 65536"/>
                <a:gd name="T166" fmla="*/ 0 60000 65536"/>
                <a:gd name="T167" fmla="*/ 0 60000 65536"/>
                <a:gd name="T168" fmla="*/ 0 60000 65536"/>
                <a:gd name="T169" fmla="*/ 0 60000 65536"/>
                <a:gd name="T170" fmla="*/ 0 60000 65536"/>
                <a:gd name="T171" fmla="*/ 0 60000 65536"/>
                <a:gd name="T172" fmla="*/ 0 60000 65536"/>
                <a:gd name="T173" fmla="*/ 0 60000 65536"/>
                <a:gd name="T174" fmla="*/ 0 60000 65536"/>
                <a:gd name="T175" fmla="*/ 0 60000 65536"/>
                <a:gd name="T176" fmla="*/ 0 60000 65536"/>
                <a:gd name="T177" fmla="*/ 0 60000 65536"/>
                <a:gd name="T178" fmla="*/ 0 60000 65536"/>
                <a:gd name="T179" fmla="*/ 0 60000 65536"/>
                <a:gd name="T180" fmla="*/ 0 w 2344"/>
                <a:gd name="T181" fmla="*/ 0 h 1470"/>
                <a:gd name="T182" fmla="*/ 2344 w 2344"/>
                <a:gd name="T183" fmla="*/ 1470 h 1470"/>
              </a:gdLst>
              <a:ahLst/>
              <a:cxnLst>
                <a:cxn ang="T120">
                  <a:pos x="T0" y="T1"/>
                </a:cxn>
                <a:cxn ang="T121">
                  <a:pos x="T2" y="T3"/>
                </a:cxn>
                <a:cxn ang="T122">
                  <a:pos x="T4" y="T5"/>
                </a:cxn>
                <a:cxn ang="T123">
                  <a:pos x="T6" y="T7"/>
                </a:cxn>
                <a:cxn ang="T124">
                  <a:pos x="T8" y="T9"/>
                </a:cxn>
                <a:cxn ang="T125">
                  <a:pos x="T10" y="T11"/>
                </a:cxn>
                <a:cxn ang="T126">
                  <a:pos x="T12" y="T13"/>
                </a:cxn>
                <a:cxn ang="T127">
                  <a:pos x="T14" y="T15"/>
                </a:cxn>
                <a:cxn ang="T128">
                  <a:pos x="T16" y="T17"/>
                </a:cxn>
                <a:cxn ang="T129">
                  <a:pos x="T18" y="T19"/>
                </a:cxn>
                <a:cxn ang="T130">
                  <a:pos x="T20" y="T21"/>
                </a:cxn>
                <a:cxn ang="T131">
                  <a:pos x="T22" y="T23"/>
                </a:cxn>
                <a:cxn ang="T132">
                  <a:pos x="T24" y="T25"/>
                </a:cxn>
                <a:cxn ang="T133">
                  <a:pos x="T26" y="T27"/>
                </a:cxn>
                <a:cxn ang="T134">
                  <a:pos x="T28" y="T29"/>
                </a:cxn>
                <a:cxn ang="T135">
                  <a:pos x="T30" y="T31"/>
                </a:cxn>
                <a:cxn ang="T136">
                  <a:pos x="T32" y="T33"/>
                </a:cxn>
                <a:cxn ang="T137">
                  <a:pos x="T34" y="T35"/>
                </a:cxn>
                <a:cxn ang="T138">
                  <a:pos x="T36" y="T37"/>
                </a:cxn>
                <a:cxn ang="T139">
                  <a:pos x="T38" y="T39"/>
                </a:cxn>
                <a:cxn ang="T140">
                  <a:pos x="T40" y="T41"/>
                </a:cxn>
                <a:cxn ang="T141">
                  <a:pos x="T42" y="T43"/>
                </a:cxn>
                <a:cxn ang="T142">
                  <a:pos x="T44" y="T45"/>
                </a:cxn>
                <a:cxn ang="T143">
                  <a:pos x="T46" y="T47"/>
                </a:cxn>
                <a:cxn ang="T144">
                  <a:pos x="T48" y="T49"/>
                </a:cxn>
                <a:cxn ang="T145">
                  <a:pos x="T50" y="T51"/>
                </a:cxn>
                <a:cxn ang="T146">
                  <a:pos x="T52" y="T53"/>
                </a:cxn>
                <a:cxn ang="T147">
                  <a:pos x="T54" y="T55"/>
                </a:cxn>
                <a:cxn ang="T148">
                  <a:pos x="T56" y="T57"/>
                </a:cxn>
                <a:cxn ang="T149">
                  <a:pos x="T58" y="T59"/>
                </a:cxn>
                <a:cxn ang="T150">
                  <a:pos x="T60" y="T61"/>
                </a:cxn>
                <a:cxn ang="T151">
                  <a:pos x="T62" y="T63"/>
                </a:cxn>
                <a:cxn ang="T152">
                  <a:pos x="T64" y="T65"/>
                </a:cxn>
                <a:cxn ang="T153">
                  <a:pos x="T66" y="T67"/>
                </a:cxn>
                <a:cxn ang="T154">
                  <a:pos x="T68" y="T69"/>
                </a:cxn>
                <a:cxn ang="T155">
                  <a:pos x="T70" y="T71"/>
                </a:cxn>
                <a:cxn ang="T156">
                  <a:pos x="T72" y="T73"/>
                </a:cxn>
                <a:cxn ang="T157">
                  <a:pos x="T74" y="T75"/>
                </a:cxn>
                <a:cxn ang="T158">
                  <a:pos x="T76" y="T77"/>
                </a:cxn>
                <a:cxn ang="T159">
                  <a:pos x="T78" y="T79"/>
                </a:cxn>
                <a:cxn ang="T160">
                  <a:pos x="T80" y="T81"/>
                </a:cxn>
                <a:cxn ang="T161">
                  <a:pos x="T82" y="T83"/>
                </a:cxn>
                <a:cxn ang="T162">
                  <a:pos x="T84" y="T85"/>
                </a:cxn>
                <a:cxn ang="T163">
                  <a:pos x="T86" y="T87"/>
                </a:cxn>
                <a:cxn ang="T164">
                  <a:pos x="T88" y="T89"/>
                </a:cxn>
                <a:cxn ang="T165">
                  <a:pos x="T90" y="T91"/>
                </a:cxn>
                <a:cxn ang="T166">
                  <a:pos x="T92" y="T93"/>
                </a:cxn>
                <a:cxn ang="T167">
                  <a:pos x="T94" y="T95"/>
                </a:cxn>
                <a:cxn ang="T168">
                  <a:pos x="T96" y="T97"/>
                </a:cxn>
                <a:cxn ang="T169">
                  <a:pos x="T98" y="T99"/>
                </a:cxn>
                <a:cxn ang="T170">
                  <a:pos x="T100" y="T101"/>
                </a:cxn>
                <a:cxn ang="T171">
                  <a:pos x="T102" y="T103"/>
                </a:cxn>
                <a:cxn ang="T172">
                  <a:pos x="T104" y="T105"/>
                </a:cxn>
                <a:cxn ang="T173">
                  <a:pos x="T106" y="T107"/>
                </a:cxn>
                <a:cxn ang="T174">
                  <a:pos x="T108" y="T109"/>
                </a:cxn>
                <a:cxn ang="T175">
                  <a:pos x="T110" y="T111"/>
                </a:cxn>
                <a:cxn ang="T176">
                  <a:pos x="T112" y="T113"/>
                </a:cxn>
                <a:cxn ang="T177">
                  <a:pos x="T114" y="T115"/>
                </a:cxn>
                <a:cxn ang="T178">
                  <a:pos x="T116" y="T117"/>
                </a:cxn>
                <a:cxn ang="T179">
                  <a:pos x="T118" y="T119"/>
                </a:cxn>
              </a:cxnLst>
              <a:rect l="T180" t="T181" r="T182" b="T183"/>
              <a:pathLst>
                <a:path w="2344" h="1470">
                  <a:moveTo>
                    <a:pt x="1953" y="1470"/>
                  </a:moveTo>
                  <a:lnTo>
                    <a:pt x="1986" y="1362"/>
                  </a:lnTo>
                  <a:lnTo>
                    <a:pt x="2018" y="1254"/>
                  </a:lnTo>
                  <a:lnTo>
                    <a:pt x="2051" y="1146"/>
                  </a:lnTo>
                  <a:lnTo>
                    <a:pt x="2083" y="1038"/>
                  </a:lnTo>
                  <a:lnTo>
                    <a:pt x="2116" y="929"/>
                  </a:lnTo>
                  <a:lnTo>
                    <a:pt x="2149" y="821"/>
                  </a:lnTo>
                  <a:lnTo>
                    <a:pt x="2181" y="713"/>
                  </a:lnTo>
                  <a:lnTo>
                    <a:pt x="2214" y="605"/>
                  </a:lnTo>
                  <a:lnTo>
                    <a:pt x="2246" y="497"/>
                  </a:lnTo>
                  <a:lnTo>
                    <a:pt x="2279" y="389"/>
                  </a:lnTo>
                  <a:lnTo>
                    <a:pt x="2311" y="281"/>
                  </a:lnTo>
                  <a:lnTo>
                    <a:pt x="2344" y="172"/>
                  </a:lnTo>
                  <a:lnTo>
                    <a:pt x="2296" y="158"/>
                  </a:lnTo>
                  <a:lnTo>
                    <a:pt x="2249" y="145"/>
                  </a:lnTo>
                  <a:lnTo>
                    <a:pt x="2201" y="132"/>
                  </a:lnTo>
                  <a:lnTo>
                    <a:pt x="2153" y="120"/>
                  </a:lnTo>
                  <a:lnTo>
                    <a:pt x="2105" y="108"/>
                  </a:lnTo>
                  <a:lnTo>
                    <a:pt x="2057" y="97"/>
                  </a:lnTo>
                  <a:lnTo>
                    <a:pt x="2008" y="87"/>
                  </a:lnTo>
                  <a:lnTo>
                    <a:pt x="1960" y="77"/>
                  </a:lnTo>
                  <a:lnTo>
                    <a:pt x="1911" y="68"/>
                  </a:lnTo>
                  <a:lnTo>
                    <a:pt x="1862" y="59"/>
                  </a:lnTo>
                  <a:lnTo>
                    <a:pt x="1813" y="51"/>
                  </a:lnTo>
                  <a:lnTo>
                    <a:pt x="1764" y="43"/>
                  </a:lnTo>
                  <a:lnTo>
                    <a:pt x="1715" y="36"/>
                  </a:lnTo>
                  <a:lnTo>
                    <a:pt x="1666" y="30"/>
                  </a:lnTo>
                  <a:lnTo>
                    <a:pt x="1617" y="24"/>
                  </a:lnTo>
                  <a:lnTo>
                    <a:pt x="1568" y="19"/>
                  </a:lnTo>
                  <a:lnTo>
                    <a:pt x="1518" y="15"/>
                  </a:lnTo>
                  <a:lnTo>
                    <a:pt x="1469" y="11"/>
                  </a:lnTo>
                  <a:lnTo>
                    <a:pt x="1420" y="7"/>
                  </a:lnTo>
                  <a:lnTo>
                    <a:pt x="1370" y="5"/>
                  </a:lnTo>
                  <a:lnTo>
                    <a:pt x="1321" y="3"/>
                  </a:lnTo>
                  <a:lnTo>
                    <a:pt x="1271" y="1"/>
                  </a:lnTo>
                  <a:lnTo>
                    <a:pt x="1222" y="0"/>
                  </a:lnTo>
                  <a:lnTo>
                    <a:pt x="1172" y="0"/>
                  </a:lnTo>
                  <a:lnTo>
                    <a:pt x="1123" y="0"/>
                  </a:lnTo>
                  <a:lnTo>
                    <a:pt x="1073" y="1"/>
                  </a:lnTo>
                  <a:lnTo>
                    <a:pt x="1024" y="3"/>
                  </a:lnTo>
                  <a:lnTo>
                    <a:pt x="974" y="5"/>
                  </a:lnTo>
                  <a:lnTo>
                    <a:pt x="925" y="7"/>
                  </a:lnTo>
                  <a:lnTo>
                    <a:pt x="875" y="11"/>
                  </a:lnTo>
                  <a:lnTo>
                    <a:pt x="826" y="15"/>
                  </a:lnTo>
                  <a:lnTo>
                    <a:pt x="777" y="19"/>
                  </a:lnTo>
                  <a:lnTo>
                    <a:pt x="727" y="24"/>
                  </a:lnTo>
                  <a:lnTo>
                    <a:pt x="678" y="30"/>
                  </a:lnTo>
                  <a:lnTo>
                    <a:pt x="629" y="36"/>
                  </a:lnTo>
                  <a:lnTo>
                    <a:pt x="580" y="43"/>
                  </a:lnTo>
                  <a:lnTo>
                    <a:pt x="531" y="51"/>
                  </a:lnTo>
                  <a:lnTo>
                    <a:pt x="482" y="59"/>
                  </a:lnTo>
                  <a:lnTo>
                    <a:pt x="433" y="68"/>
                  </a:lnTo>
                  <a:lnTo>
                    <a:pt x="385" y="77"/>
                  </a:lnTo>
                  <a:lnTo>
                    <a:pt x="336" y="87"/>
                  </a:lnTo>
                  <a:lnTo>
                    <a:pt x="288" y="97"/>
                  </a:lnTo>
                  <a:lnTo>
                    <a:pt x="239" y="108"/>
                  </a:lnTo>
                  <a:lnTo>
                    <a:pt x="191" y="120"/>
                  </a:lnTo>
                  <a:lnTo>
                    <a:pt x="143" y="132"/>
                  </a:lnTo>
                  <a:lnTo>
                    <a:pt x="96" y="145"/>
                  </a:lnTo>
                  <a:lnTo>
                    <a:pt x="48" y="158"/>
                  </a:lnTo>
                  <a:lnTo>
                    <a:pt x="0" y="172"/>
                  </a:lnTo>
                  <a:lnTo>
                    <a:pt x="33" y="281"/>
                  </a:lnTo>
                  <a:lnTo>
                    <a:pt x="66" y="389"/>
                  </a:lnTo>
                  <a:lnTo>
                    <a:pt x="98" y="497"/>
                  </a:lnTo>
                  <a:lnTo>
                    <a:pt x="131" y="605"/>
                  </a:lnTo>
                  <a:lnTo>
                    <a:pt x="163" y="713"/>
                  </a:lnTo>
                  <a:lnTo>
                    <a:pt x="196" y="821"/>
                  </a:lnTo>
                  <a:lnTo>
                    <a:pt x="228" y="929"/>
                  </a:lnTo>
                  <a:lnTo>
                    <a:pt x="261" y="1038"/>
                  </a:lnTo>
                  <a:lnTo>
                    <a:pt x="293" y="1146"/>
                  </a:lnTo>
                  <a:lnTo>
                    <a:pt x="326" y="1254"/>
                  </a:lnTo>
                  <a:lnTo>
                    <a:pt x="358" y="1362"/>
                  </a:lnTo>
                  <a:lnTo>
                    <a:pt x="391" y="1470"/>
                  </a:lnTo>
                  <a:lnTo>
                    <a:pt x="423" y="1461"/>
                  </a:lnTo>
                  <a:lnTo>
                    <a:pt x="454" y="1452"/>
                  </a:lnTo>
                  <a:lnTo>
                    <a:pt x="486" y="1443"/>
                  </a:lnTo>
                  <a:lnTo>
                    <a:pt x="518" y="1435"/>
                  </a:lnTo>
                  <a:lnTo>
                    <a:pt x="550" y="1427"/>
                  </a:lnTo>
                  <a:lnTo>
                    <a:pt x="583" y="1420"/>
                  </a:lnTo>
                  <a:lnTo>
                    <a:pt x="615" y="1413"/>
                  </a:lnTo>
                  <a:lnTo>
                    <a:pt x="647" y="1406"/>
                  </a:lnTo>
                  <a:lnTo>
                    <a:pt x="680" y="1400"/>
                  </a:lnTo>
                  <a:lnTo>
                    <a:pt x="712" y="1394"/>
                  </a:lnTo>
                  <a:lnTo>
                    <a:pt x="745" y="1389"/>
                  </a:lnTo>
                  <a:lnTo>
                    <a:pt x="777" y="1384"/>
                  </a:lnTo>
                  <a:lnTo>
                    <a:pt x="810" y="1379"/>
                  </a:lnTo>
                  <a:lnTo>
                    <a:pt x="843" y="1375"/>
                  </a:lnTo>
                  <a:lnTo>
                    <a:pt x="876" y="1371"/>
                  </a:lnTo>
                  <a:lnTo>
                    <a:pt x="909" y="1368"/>
                  </a:lnTo>
                  <a:lnTo>
                    <a:pt x="941" y="1365"/>
                  </a:lnTo>
                  <a:lnTo>
                    <a:pt x="974" y="1362"/>
                  </a:lnTo>
                  <a:lnTo>
                    <a:pt x="1007" y="1360"/>
                  </a:lnTo>
                  <a:lnTo>
                    <a:pt x="1040" y="1358"/>
                  </a:lnTo>
                  <a:lnTo>
                    <a:pt x="1073" y="1357"/>
                  </a:lnTo>
                  <a:lnTo>
                    <a:pt x="1106" y="1356"/>
                  </a:lnTo>
                  <a:lnTo>
                    <a:pt x="1139" y="1355"/>
                  </a:lnTo>
                  <a:lnTo>
                    <a:pt x="1172" y="1355"/>
                  </a:lnTo>
                  <a:lnTo>
                    <a:pt x="1205" y="1355"/>
                  </a:lnTo>
                  <a:lnTo>
                    <a:pt x="1238" y="1356"/>
                  </a:lnTo>
                  <a:lnTo>
                    <a:pt x="1271" y="1357"/>
                  </a:lnTo>
                  <a:lnTo>
                    <a:pt x="1304" y="1358"/>
                  </a:lnTo>
                  <a:lnTo>
                    <a:pt x="1337" y="1360"/>
                  </a:lnTo>
                  <a:lnTo>
                    <a:pt x="1370" y="1362"/>
                  </a:lnTo>
                  <a:lnTo>
                    <a:pt x="1403" y="1365"/>
                  </a:lnTo>
                  <a:lnTo>
                    <a:pt x="1436" y="1368"/>
                  </a:lnTo>
                  <a:lnTo>
                    <a:pt x="1469" y="1371"/>
                  </a:lnTo>
                  <a:lnTo>
                    <a:pt x="1501" y="1375"/>
                  </a:lnTo>
                  <a:lnTo>
                    <a:pt x="1534" y="1379"/>
                  </a:lnTo>
                  <a:lnTo>
                    <a:pt x="1567" y="1384"/>
                  </a:lnTo>
                  <a:lnTo>
                    <a:pt x="1600" y="1389"/>
                  </a:lnTo>
                  <a:lnTo>
                    <a:pt x="1632" y="1394"/>
                  </a:lnTo>
                  <a:lnTo>
                    <a:pt x="1665" y="1400"/>
                  </a:lnTo>
                  <a:lnTo>
                    <a:pt x="1697" y="1406"/>
                  </a:lnTo>
                  <a:lnTo>
                    <a:pt x="1730" y="1413"/>
                  </a:lnTo>
                  <a:lnTo>
                    <a:pt x="1762" y="1420"/>
                  </a:lnTo>
                  <a:lnTo>
                    <a:pt x="1794" y="1427"/>
                  </a:lnTo>
                  <a:lnTo>
                    <a:pt x="1826" y="1435"/>
                  </a:lnTo>
                  <a:lnTo>
                    <a:pt x="1858" y="1443"/>
                  </a:lnTo>
                  <a:lnTo>
                    <a:pt x="1890" y="1452"/>
                  </a:lnTo>
                  <a:lnTo>
                    <a:pt x="1922" y="1461"/>
                  </a:lnTo>
                  <a:lnTo>
                    <a:pt x="1953" y="1470"/>
                  </a:lnTo>
                </a:path>
              </a:pathLst>
            </a:custGeom>
            <a:solidFill>
              <a:srgbClr val="FFC000"/>
            </a:solidFill>
            <a:ln w="25400">
              <a:noFill/>
              <a:prstDash val="solid"/>
              <a:round/>
              <a:headEnd/>
              <a:tailEnd/>
            </a:ln>
            <a:effectLst>
              <a:outerShdw blurRad="44450" dist="27940" dir="5400000" algn="ctr">
                <a:srgbClr val="000000">
                  <a:alpha val="32000"/>
                </a:srgbClr>
              </a:outerShdw>
            </a:effectLst>
            <a:scene3d>
              <a:camera prst="orthographicFront">
                <a:rot lat="0" lon="0" rev="0"/>
              </a:camera>
              <a:lightRig rig="balanced" dir="t">
                <a:rot lat="0" lon="0" rev="8700000"/>
              </a:lightRig>
            </a:scene3d>
            <a:sp3d>
              <a:bevelT w="190500" h="38100"/>
            </a:sp3d>
          </xdr:spPr>
        </xdr:sp>
        <xdr:sp macro="" textlink="">
          <xdr:nvSpPr>
            <xdr:cNvPr id="17" name="Freeform 367"/>
            <xdr:cNvSpPr>
              <a:spLocks/>
            </xdr:cNvSpPr>
          </xdr:nvSpPr>
          <xdr:spPr bwMode="auto">
            <a:xfrm>
              <a:off x="1638524" y="3935368"/>
              <a:ext cx="673538" cy="597403"/>
            </a:xfrm>
            <a:custGeom>
              <a:avLst/>
              <a:gdLst>
                <a:gd name="T0" fmla="*/ 2147483647 w 2342"/>
                <a:gd name="T1" fmla="*/ 2147483647 h 2198"/>
                <a:gd name="T2" fmla="*/ 2147483647 w 2342"/>
                <a:gd name="T3" fmla="*/ 2147483647 h 2198"/>
                <a:gd name="T4" fmla="*/ 2147483647 w 2342"/>
                <a:gd name="T5" fmla="*/ 2147483647 h 2198"/>
                <a:gd name="T6" fmla="*/ 2147483647 w 2342"/>
                <a:gd name="T7" fmla="*/ 2147483647 h 2198"/>
                <a:gd name="T8" fmla="*/ 2147483647 w 2342"/>
                <a:gd name="T9" fmla="*/ 2147483647 h 2198"/>
                <a:gd name="T10" fmla="*/ 2147483647 w 2342"/>
                <a:gd name="T11" fmla="*/ 2147483647 h 2198"/>
                <a:gd name="T12" fmla="*/ 2147483647 w 2342"/>
                <a:gd name="T13" fmla="*/ 2147483647 h 2198"/>
                <a:gd name="T14" fmla="*/ 2147483647 w 2342"/>
                <a:gd name="T15" fmla="*/ 2147483647 h 2198"/>
                <a:gd name="T16" fmla="*/ 2147483647 w 2342"/>
                <a:gd name="T17" fmla="*/ 2147483647 h 2198"/>
                <a:gd name="T18" fmla="*/ 2147483647 w 2342"/>
                <a:gd name="T19" fmla="*/ 2147483647 h 2198"/>
                <a:gd name="T20" fmla="*/ 2147483647 w 2342"/>
                <a:gd name="T21" fmla="*/ 2147483647 h 2198"/>
                <a:gd name="T22" fmla="*/ 2147483647 w 2342"/>
                <a:gd name="T23" fmla="*/ 2147483647 h 2198"/>
                <a:gd name="T24" fmla="*/ 2147483647 w 2342"/>
                <a:gd name="T25" fmla="*/ 2147483647 h 2198"/>
                <a:gd name="T26" fmla="*/ 2147483647 w 2342"/>
                <a:gd name="T27" fmla="*/ 2147483647 h 2198"/>
                <a:gd name="T28" fmla="*/ 2147483647 w 2342"/>
                <a:gd name="T29" fmla="*/ 2147483647 h 2198"/>
                <a:gd name="T30" fmla="*/ 2147483647 w 2342"/>
                <a:gd name="T31" fmla="*/ 2147483647 h 2198"/>
                <a:gd name="T32" fmla="*/ 2147483647 w 2342"/>
                <a:gd name="T33" fmla="*/ 2147483647 h 2198"/>
                <a:gd name="T34" fmla="*/ 2147483647 w 2342"/>
                <a:gd name="T35" fmla="*/ 2147483647 h 2198"/>
                <a:gd name="T36" fmla="*/ 2147483647 w 2342"/>
                <a:gd name="T37" fmla="*/ 2147483647 h 2198"/>
                <a:gd name="T38" fmla="*/ 2147483647 w 2342"/>
                <a:gd name="T39" fmla="*/ 2147483647 h 2198"/>
                <a:gd name="T40" fmla="*/ 2147483647 w 2342"/>
                <a:gd name="T41" fmla="*/ 2147483647 h 2198"/>
                <a:gd name="T42" fmla="*/ 2147483647 w 2342"/>
                <a:gd name="T43" fmla="*/ 2147483647 h 2198"/>
                <a:gd name="T44" fmla="*/ 2147483647 w 2342"/>
                <a:gd name="T45" fmla="*/ 2147483647 h 2198"/>
                <a:gd name="T46" fmla="*/ 2147483647 w 2342"/>
                <a:gd name="T47" fmla="*/ 2147483647 h 2198"/>
                <a:gd name="T48" fmla="*/ 2147483647 w 2342"/>
                <a:gd name="T49" fmla="*/ 2147483647 h 2198"/>
                <a:gd name="T50" fmla="*/ 2147483647 w 2342"/>
                <a:gd name="T51" fmla="*/ 2147483647 h 2198"/>
                <a:gd name="T52" fmla="*/ 2147483647 w 2342"/>
                <a:gd name="T53" fmla="*/ 2147483647 h 2198"/>
                <a:gd name="T54" fmla="*/ 2147483647 w 2342"/>
                <a:gd name="T55" fmla="*/ 2147483647 h 2198"/>
                <a:gd name="T56" fmla="*/ 2147483647 w 2342"/>
                <a:gd name="T57" fmla="*/ 2147483647 h 2198"/>
                <a:gd name="T58" fmla="*/ 2147483647 w 2342"/>
                <a:gd name="T59" fmla="*/ 2147483647 h 2198"/>
                <a:gd name="T60" fmla="*/ 2147483647 w 2342"/>
                <a:gd name="T61" fmla="*/ 2147483647 h 2198"/>
                <a:gd name="T62" fmla="*/ 2147483647 w 2342"/>
                <a:gd name="T63" fmla="*/ 2147483647 h 2198"/>
                <a:gd name="T64" fmla="*/ 2147483647 w 2342"/>
                <a:gd name="T65" fmla="*/ 2147483647 h 2198"/>
                <a:gd name="T66" fmla="*/ 2147483647 w 2342"/>
                <a:gd name="T67" fmla="*/ 2147483647 h 2198"/>
                <a:gd name="T68" fmla="*/ 2147483647 w 2342"/>
                <a:gd name="T69" fmla="*/ 2147483647 h 2198"/>
                <a:gd name="T70" fmla="*/ 2147483647 w 2342"/>
                <a:gd name="T71" fmla="*/ 2147483647 h 2198"/>
                <a:gd name="T72" fmla="*/ 2147483647 w 2342"/>
                <a:gd name="T73" fmla="*/ 2147483647 h 2198"/>
                <a:gd name="T74" fmla="*/ 2147483647 w 2342"/>
                <a:gd name="T75" fmla="*/ 2147483647 h 2198"/>
                <a:gd name="T76" fmla="*/ 2147483647 w 2342"/>
                <a:gd name="T77" fmla="*/ 2147483647 h 2198"/>
                <a:gd name="T78" fmla="*/ 2147483647 w 2342"/>
                <a:gd name="T79" fmla="*/ 2147483647 h 2198"/>
                <a:gd name="T80" fmla="*/ 2147483647 w 2342"/>
                <a:gd name="T81" fmla="*/ 2147483647 h 2198"/>
                <a:gd name="T82" fmla="*/ 2147483647 w 2342"/>
                <a:gd name="T83" fmla="*/ 2147483647 h 2198"/>
                <a:gd name="T84" fmla="*/ 2147483647 w 2342"/>
                <a:gd name="T85" fmla="*/ 2147483647 h 2198"/>
                <a:gd name="T86" fmla="*/ 2147483647 w 2342"/>
                <a:gd name="T87" fmla="*/ 2147483647 h 2198"/>
                <a:gd name="T88" fmla="*/ 2147483647 w 2342"/>
                <a:gd name="T89" fmla="*/ 2147483647 h 2198"/>
                <a:gd name="T90" fmla="*/ 2147483647 w 2342"/>
                <a:gd name="T91" fmla="*/ 2147483647 h 2198"/>
                <a:gd name="T92" fmla="*/ 2147483647 w 2342"/>
                <a:gd name="T93" fmla="*/ 2147483647 h 2198"/>
                <a:gd name="T94" fmla="*/ 2147483647 w 2342"/>
                <a:gd name="T95" fmla="*/ 2147483647 h 2198"/>
                <a:gd name="T96" fmla="*/ 2147483647 w 2342"/>
                <a:gd name="T97" fmla="*/ 2147483647 h 2198"/>
                <a:gd name="T98" fmla="*/ 2147483647 w 2342"/>
                <a:gd name="T99" fmla="*/ 2147483647 h 2198"/>
                <a:gd name="T100" fmla="*/ 2147483647 w 2342"/>
                <a:gd name="T101" fmla="*/ 2147483647 h 2198"/>
                <a:gd name="T102" fmla="*/ 2147483647 w 2342"/>
                <a:gd name="T103" fmla="*/ 2147483647 h 2198"/>
                <a:gd name="T104" fmla="*/ 2147483647 w 2342"/>
                <a:gd name="T105" fmla="*/ 2147483647 h 2198"/>
                <a:gd name="T106" fmla="*/ 2147483647 w 2342"/>
                <a:gd name="T107" fmla="*/ 2147483647 h 2198"/>
                <a:gd name="T108" fmla="*/ 2147483647 w 2342"/>
                <a:gd name="T109" fmla="*/ 2147483647 h 2198"/>
                <a:gd name="T110" fmla="*/ 2147483647 w 2342"/>
                <a:gd name="T111" fmla="*/ 2147483647 h 2198"/>
                <a:gd name="T112" fmla="*/ 2147483647 w 2342"/>
                <a:gd name="T113" fmla="*/ 2147483647 h 2198"/>
                <a:gd name="T114" fmla="*/ 2147483647 w 2342"/>
                <a:gd name="T115" fmla="*/ 2147483647 h 2198"/>
                <a:gd name="T116" fmla="*/ 2147483647 w 2342"/>
                <a:gd name="T117" fmla="*/ 2147483647 h 2198"/>
                <a:gd name="T118" fmla="*/ 2147483647 w 2342"/>
                <a:gd name="T119" fmla="*/ 2147483647 h 2198"/>
                <a:gd name="T120" fmla="*/ 0 60000 65536"/>
                <a:gd name="T121" fmla="*/ 0 60000 65536"/>
                <a:gd name="T122" fmla="*/ 0 60000 65536"/>
                <a:gd name="T123" fmla="*/ 0 60000 65536"/>
                <a:gd name="T124" fmla="*/ 0 60000 65536"/>
                <a:gd name="T125" fmla="*/ 0 60000 65536"/>
                <a:gd name="T126" fmla="*/ 0 60000 65536"/>
                <a:gd name="T127" fmla="*/ 0 60000 65536"/>
                <a:gd name="T128" fmla="*/ 0 60000 65536"/>
                <a:gd name="T129" fmla="*/ 0 60000 65536"/>
                <a:gd name="T130" fmla="*/ 0 60000 65536"/>
                <a:gd name="T131" fmla="*/ 0 60000 65536"/>
                <a:gd name="T132" fmla="*/ 0 60000 65536"/>
                <a:gd name="T133" fmla="*/ 0 60000 65536"/>
                <a:gd name="T134" fmla="*/ 0 60000 65536"/>
                <a:gd name="T135" fmla="*/ 0 60000 65536"/>
                <a:gd name="T136" fmla="*/ 0 60000 65536"/>
                <a:gd name="T137" fmla="*/ 0 60000 65536"/>
                <a:gd name="T138" fmla="*/ 0 60000 65536"/>
                <a:gd name="T139" fmla="*/ 0 60000 65536"/>
                <a:gd name="T140" fmla="*/ 0 60000 65536"/>
                <a:gd name="T141" fmla="*/ 0 60000 65536"/>
                <a:gd name="T142" fmla="*/ 0 60000 65536"/>
                <a:gd name="T143" fmla="*/ 0 60000 65536"/>
                <a:gd name="T144" fmla="*/ 0 60000 65536"/>
                <a:gd name="T145" fmla="*/ 0 60000 65536"/>
                <a:gd name="T146" fmla="*/ 0 60000 65536"/>
                <a:gd name="T147" fmla="*/ 0 60000 65536"/>
                <a:gd name="T148" fmla="*/ 0 60000 65536"/>
                <a:gd name="T149" fmla="*/ 0 60000 65536"/>
                <a:gd name="T150" fmla="*/ 0 60000 65536"/>
                <a:gd name="T151" fmla="*/ 0 60000 65536"/>
                <a:gd name="T152" fmla="*/ 0 60000 65536"/>
                <a:gd name="T153" fmla="*/ 0 60000 65536"/>
                <a:gd name="T154" fmla="*/ 0 60000 65536"/>
                <a:gd name="T155" fmla="*/ 0 60000 65536"/>
                <a:gd name="T156" fmla="*/ 0 60000 65536"/>
                <a:gd name="T157" fmla="*/ 0 60000 65536"/>
                <a:gd name="T158" fmla="*/ 0 60000 65536"/>
                <a:gd name="T159" fmla="*/ 0 60000 65536"/>
                <a:gd name="T160" fmla="*/ 0 60000 65536"/>
                <a:gd name="T161" fmla="*/ 0 60000 65536"/>
                <a:gd name="T162" fmla="*/ 0 60000 65536"/>
                <a:gd name="T163" fmla="*/ 0 60000 65536"/>
                <a:gd name="T164" fmla="*/ 0 60000 65536"/>
                <a:gd name="T165" fmla="*/ 0 60000 65536"/>
                <a:gd name="T166" fmla="*/ 0 60000 65536"/>
                <a:gd name="T167" fmla="*/ 0 60000 65536"/>
                <a:gd name="T168" fmla="*/ 0 60000 65536"/>
                <a:gd name="T169" fmla="*/ 0 60000 65536"/>
                <a:gd name="T170" fmla="*/ 0 60000 65536"/>
                <a:gd name="T171" fmla="*/ 0 60000 65536"/>
                <a:gd name="T172" fmla="*/ 0 60000 65536"/>
                <a:gd name="T173" fmla="*/ 0 60000 65536"/>
                <a:gd name="T174" fmla="*/ 0 60000 65536"/>
                <a:gd name="T175" fmla="*/ 0 60000 65536"/>
                <a:gd name="T176" fmla="*/ 0 60000 65536"/>
                <a:gd name="T177" fmla="*/ 0 60000 65536"/>
                <a:gd name="T178" fmla="*/ 0 60000 65536"/>
                <a:gd name="T179" fmla="*/ 0 60000 65536"/>
                <a:gd name="T180" fmla="*/ 0 w 2342"/>
                <a:gd name="T181" fmla="*/ 0 h 2198"/>
                <a:gd name="T182" fmla="*/ 2342 w 2342"/>
                <a:gd name="T183" fmla="*/ 2198 h 2198"/>
              </a:gdLst>
              <a:ahLst/>
              <a:cxnLst>
                <a:cxn ang="T120">
                  <a:pos x="T0" y="T1"/>
                </a:cxn>
                <a:cxn ang="T121">
                  <a:pos x="T2" y="T3"/>
                </a:cxn>
                <a:cxn ang="T122">
                  <a:pos x="T4" y="T5"/>
                </a:cxn>
                <a:cxn ang="T123">
                  <a:pos x="T6" y="T7"/>
                </a:cxn>
                <a:cxn ang="T124">
                  <a:pos x="T8" y="T9"/>
                </a:cxn>
                <a:cxn ang="T125">
                  <a:pos x="T10" y="T11"/>
                </a:cxn>
                <a:cxn ang="T126">
                  <a:pos x="T12" y="T13"/>
                </a:cxn>
                <a:cxn ang="T127">
                  <a:pos x="T14" y="T15"/>
                </a:cxn>
                <a:cxn ang="T128">
                  <a:pos x="T16" y="T17"/>
                </a:cxn>
                <a:cxn ang="T129">
                  <a:pos x="T18" y="T19"/>
                </a:cxn>
                <a:cxn ang="T130">
                  <a:pos x="T20" y="T21"/>
                </a:cxn>
                <a:cxn ang="T131">
                  <a:pos x="T22" y="T23"/>
                </a:cxn>
                <a:cxn ang="T132">
                  <a:pos x="T24" y="T25"/>
                </a:cxn>
                <a:cxn ang="T133">
                  <a:pos x="T26" y="T27"/>
                </a:cxn>
                <a:cxn ang="T134">
                  <a:pos x="T28" y="T29"/>
                </a:cxn>
                <a:cxn ang="T135">
                  <a:pos x="T30" y="T31"/>
                </a:cxn>
                <a:cxn ang="T136">
                  <a:pos x="T32" y="T33"/>
                </a:cxn>
                <a:cxn ang="T137">
                  <a:pos x="T34" y="T35"/>
                </a:cxn>
                <a:cxn ang="T138">
                  <a:pos x="T36" y="T37"/>
                </a:cxn>
                <a:cxn ang="T139">
                  <a:pos x="T38" y="T39"/>
                </a:cxn>
                <a:cxn ang="T140">
                  <a:pos x="T40" y="T41"/>
                </a:cxn>
                <a:cxn ang="T141">
                  <a:pos x="T42" y="T43"/>
                </a:cxn>
                <a:cxn ang="T142">
                  <a:pos x="T44" y="T45"/>
                </a:cxn>
                <a:cxn ang="T143">
                  <a:pos x="T46" y="T47"/>
                </a:cxn>
                <a:cxn ang="T144">
                  <a:pos x="T48" y="T49"/>
                </a:cxn>
                <a:cxn ang="T145">
                  <a:pos x="T50" y="T51"/>
                </a:cxn>
                <a:cxn ang="T146">
                  <a:pos x="T52" y="T53"/>
                </a:cxn>
                <a:cxn ang="T147">
                  <a:pos x="T54" y="T55"/>
                </a:cxn>
                <a:cxn ang="T148">
                  <a:pos x="T56" y="T57"/>
                </a:cxn>
                <a:cxn ang="T149">
                  <a:pos x="T58" y="T59"/>
                </a:cxn>
                <a:cxn ang="T150">
                  <a:pos x="T60" y="T61"/>
                </a:cxn>
                <a:cxn ang="T151">
                  <a:pos x="T62" y="T63"/>
                </a:cxn>
                <a:cxn ang="T152">
                  <a:pos x="T64" y="T65"/>
                </a:cxn>
                <a:cxn ang="T153">
                  <a:pos x="T66" y="T67"/>
                </a:cxn>
                <a:cxn ang="T154">
                  <a:pos x="T68" y="T69"/>
                </a:cxn>
                <a:cxn ang="T155">
                  <a:pos x="T70" y="T71"/>
                </a:cxn>
                <a:cxn ang="T156">
                  <a:pos x="T72" y="T73"/>
                </a:cxn>
                <a:cxn ang="T157">
                  <a:pos x="T74" y="T75"/>
                </a:cxn>
                <a:cxn ang="T158">
                  <a:pos x="T76" y="T77"/>
                </a:cxn>
                <a:cxn ang="T159">
                  <a:pos x="T78" y="T79"/>
                </a:cxn>
                <a:cxn ang="T160">
                  <a:pos x="T80" y="T81"/>
                </a:cxn>
                <a:cxn ang="T161">
                  <a:pos x="T82" y="T83"/>
                </a:cxn>
                <a:cxn ang="T162">
                  <a:pos x="T84" y="T85"/>
                </a:cxn>
                <a:cxn ang="T163">
                  <a:pos x="T86" y="T87"/>
                </a:cxn>
                <a:cxn ang="T164">
                  <a:pos x="T88" y="T89"/>
                </a:cxn>
                <a:cxn ang="T165">
                  <a:pos x="T90" y="T91"/>
                </a:cxn>
                <a:cxn ang="T166">
                  <a:pos x="T92" y="T93"/>
                </a:cxn>
                <a:cxn ang="T167">
                  <a:pos x="T94" y="T95"/>
                </a:cxn>
                <a:cxn ang="T168">
                  <a:pos x="T96" y="T97"/>
                </a:cxn>
                <a:cxn ang="T169">
                  <a:pos x="T98" y="T99"/>
                </a:cxn>
                <a:cxn ang="T170">
                  <a:pos x="T100" y="T101"/>
                </a:cxn>
                <a:cxn ang="T171">
                  <a:pos x="T102" y="T103"/>
                </a:cxn>
                <a:cxn ang="T172">
                  <a:pos x="T104" y="T105"/>
                </a:cxn>
                <a:cxn ang="T173">
                  <a:pos x="T106" y="T107"/>
                </a:cxn>
                <a:cxn ang="T174">
                  <a:pos x="T108" y="T109"/>
                </a:cxn>
                <a:cxn ang="T175">
                  <a:pos x="T110" y="T111"/>
                </a:cxn>
                <a:cxn ang="T176">
                  <a:pos x="T112" y="T113"/>
                </a:cxn>
                <a:cxn ang="T177">
                  <a:pos x="T114" y="T115"/>
                </a:cxn>
                <a:cxn ang="T178">
                  <a:pos x="T116" y="T117"/>
                </a:cxn>
                <a:cxn ang="T179">
                  <a:pos x="T118" y="T119"/>
                </a:cxn>
              </a:cxnLst>
              <a:rect l="T180" t="T181" r="T182" b="T183"/>
              <a:pathLst>
                <a:path w="2342" h="2198">
                  <a:moveTo>
                    <a:pt x="1264" y="2198"/>
                  </a:moveTo>
                  <a:lnTo>
                    <a:pt x="1354" y="2130"/>
                  </a:lnTo>
                  <a:lnTo>
                    <a:pt x="1443" y="2061"/>
                  </a:lnTo>
                  <a:lnTo>
                    <a:pt x="1533" y="1993"/>
                  </a:lnTo>
                  <a:lnTo>
                    <a:pt x="1623" y="1924"/>
                  </a:lnTo>
                  <a:lnTo>
                    <a:pt x="1713" y="1856"/>
                  </a:lnTo>
                  <a:lnTo>
                    <a:pt x="1803" y="1788"/>
                  </a:lnTo>
                  <a:lnTo>
                    <a:pt x="1893" y="1719"/>
                  </a:lnTo>
                  <a:lnTo>
                    <a:pt x="1983" y="1651"/>
                  </a:lnTo>
                  <a:lnTo>
                    <a:pt x="2073" y="1583"/>
                  </a:lnTo>
                  <a:lnTo>
                    <a:pt x="2163" y="1514"/>
                  </a:lnTo>
                  <a:lnTo>
                    <a:pt x="2252" y="1446"/>
                  </a:lnTo>
                  <a:lnTo>
                    <a:pt x="2342" y="1378"/>
                  </a:lnTo>
                  <a:lnTo>
                    <a:pt x="2312" y="1338"/>
                  </a:lnTo>
                  <a:lnTo>
                    <a:pt x="2282" y="1300"/>
                  </a:lnTo>
                  <a:lnTo>
                    <a:pt x="2250" y="1261"/>
                  </a:lnTo>
                  <a:lnTo>
                    <a:pt x="2219" y="1223"/>
                  </a:lnTo>
                  <a:lnTo>
                    <a:pt x="2187" y="1185"/>
                  </a:lnTo>
                  <a:lnTo>
                    <a:pt x="2154" y="1148"/>
                  </a:lnTo>
                  <a:lnTo>
                    <a:pt x="2121" y="1111"/>
                  </a:lnTo>
                  <a:lnTo>
                    <a:pt x="2088" y="1075"/>
                  </a:lnTo>
                  <a:lnTo>
                    <a:pt x="2054" y="1038"/>
                  </a:lnTo>
                  <a:lnTo>
                    <a:pt x="2019" y="1003"/>
                  </a:lnTo>
                  <a:lnTo>
                    <a:pt x="1985" y="967"/>
                  </a:lnTo>
                  <a:lnTo>
                    <a:pt x="1949" y="933"/>
                  </a:lnTo>
                  <a:lnTo>
                    <a:pt x="1914" y="898"/>
                  </a:lnTo>
                  <a:lnTo>
                    <a:pt x="1878" y="864"/>
                  </a:lnTo>
                  <a:lnTo>
                    <a:pt x="1841" y="831"/>
                  </a:lnTo>
                  <a:lnTo>
                    <a:pt x="1805" y="797"/>
                  </a:lnTo>
                  <a:lnTo>
                    <a:pt x="1767" y="765"/>
                  </a:lnTo>
                  <a:lnTo>
                    <a:pt x="1730" y="733"/>
                  </a:lnTo>
                  <a:lnTo>
                    <a:pt x="1692" y="701"/>
                  </a:lnTo>
                  <a:lnTo>
                    <a:pt x="1653" y="670"/>
                  </a:lnTo>
                  <a:lnTo>
                    <a:pt x="1614" y="639"/>
                  </a:lnTo>
                  <a:lnTo>
                    <a:pt x="1575" y="609"/>
                  </a:lnTo>
                  <a:lnTo>
                    <a:pt x="1536" y="579"/>
                  </a:lnTo>
                  <a:lnTo>
                    <a:pt x="1496" y="549"/>
                  </a:lnTo>
                  <a:lnTo>
                    <a:pt x="1456" y="521"/>
                  </a:lnTo>
                  <a:lnTo>
                    <a:pt x="1415" y="492"/>
                  </a:lnTo>
                  <a:lnTo>
                    <a:pt x="1374" y="464"/>
                  </a:lnTo>
                  <a:lnTo>
                    <a:pt x="1333" y="437"/>
                  </a:lnTo>
                  <a:lnTo>
                    <a:pt x="1291" y="410"/>
                  </a:lnTo>
                  <a:lnTo>
                    <a:pt x="1249" y="384"/>
                  </a:lnTo>
                  <a:lnTo>
                    <a:pt x="1207" y="358"/>
                  </a:lnTo>
                  <a:lnTo>
                    <a:pt x="1165" y="333"/>
                  </a:lnTo>
                  <a:lnTo>
                    <a:pt x="1122" y="308"/>
                  </a:lnTo>
                  <a:lnTo>
                    <a:pt x="1079" y="283"/>
                  </a:lnTo>
                  <a:lnTo>
                    <a:pt x="1035" y="260"/>
                  </a:lnTo>
                  <a:lnTo>
                    <a:pt x="991" y="236"/>
                  </a:lnTo>
                  <a:lnTo>
                    <a:pt x="947" y="214"/>
                  </a:lnTo>
                  <a:lnTo>
                    <a:pt x="903" y="192"/>
                  </a:lnTo>
                  <a:lnTo>
                    <a:pt x="858" y="170"/>
                  </a:lnTo>
                  <a:lnTo>
                    <a:pt x="813" y="149"/>
                  </a:lnTo>
                  <a:lnTo>
                    <a:pt x="768" y="128"/>
                  </a:lnTo>
                  <a:lnTo>
                    <a:pt x="723" y="108"/>
                  </a:lnTo>
                  <a:lnTo>
                    <a:pt x="678" y="89"/>
                  </a:lnTo>
                  <a:lnTo>
                    <a:pt x="632" y="70"/>
                  </a:lnTo>
                  <a:lnTo>
                    <a:pt x="586" y="52"/>
                  </a:lnTo>
                  <a:lnTo>
                    <a:pt x="540" y="34"/>
                  </a:lnTo>
                  <a:lnTo>
                    <a:pt x="493" y="17"/>
                  </a:lnTo>
                  <a:lnTo>
                    <a:pt x="447" y="0"/>
                  </a:lnTo>
                  <a:lnTo>
                    <a:pt x="409" y="107"/>
                  </a:lnTo>
                  <a:lnTo>
                    <a:pt x="372" y="213"/>
                  </a:lnTo>
                  <a:lnTo>
                    <a:pt x="335" y="320"/>
                  </a:lnTo>
                  <a:lnTo>
                    <a:pt x="298" y="427"/>
                  </a:lnTo>
                  <a:lnTo>
                    <a:pt x="260" y="533"/>
                  </a:lnTo>
                  <a:lnTo>
                    <a:pt x="223" y="640"/>
                  </a:lnTo>
                  <a:lnTo>
                    <a:pt x="186" y="747"/>
                  </a:lnTo>
                  <a:lnTo>
                    <a:pt x="149" y="853"/>
                  </a:lnTo>
                  <a:lnTo>
                    <a:pt x="111" y="960"/>
                  </a:lnTo>
                  <a:lnTo>
                    <a:pt x="74" y="1066"/>
                  </a:lnTo>
                  <a:lnTo>
                    <a:pt x="37" y="1173"/>
                  </a:lnTo>
                  <a:lnTo>
                    <a:pt x="0" y="1280"/>
                  </a:lnTo>
                  <a:lnTo>
                    <a:pt x="31" y="1291"/>
                  </a:lnTo>
                  <a:lnTo>
                    <a:pt x="62" y="1302"/>
                  </a:lnTo>
                  <a:lnTo>
                    <a:pt x="93" y="1314"/>
                  </a:lnTo>
                  <a:lnTo>
                    <a:pt x="123" y="1326"/>
                  </a:lnTo>
                  <a:lnTo>
                    <a:pt x="154" y="1339"/>
                  </a:lnTo>
                  <a:lnTo>
                    <a:pt x="184" y="1352"/>
                  </a:lnTo>
                  <a:lnTo>
                    <a:pt x="214" y="1365"/>
                  </a:lnTo>
                  <a:lnTo>
                    <a:pt x="244" y="1379"/>
                  </a:lnTo>
                  <a:lnTo>
                    <a:pt x="274" y="1393"/>
                  </a:lnTo>
                  <a:lnTo>
                    <a:pt x="304" y="1407"/>
                  </a:lnTo>
                  <a:lnTo>
                    <a:pt x="334" y="1422"/>
                  </a:lnTo>
                  <a:lnTo>
                    <a:pt x="363" y="1437"/>
                  </a:lnTo>
                  <a:lnTo>
                    <a:pt x="392" y="1453"/>
                  </a:lnTo>
                  <a:lnTo>
                    <a:pt x="421" y="1468"/>
                  </a:lnTo>
                  <a:lnTo>
                    <a:pt x="450" y="1485"/>
                  </a:lnTo>
                  <a:lnTo>
                    <a:pt x="478" y="1501"/>
                  </a:lnTo>
                  <a:lnTo>
                    <a:pt x="507" y="1518"/>
                  </a:lnTo>
                  <a:lnTo>
                    <a:pt x="535" y="1535"/>
                  </a:lnTo>
                  <a:lnTo>
                    <a:pt x="563" y="1553"/>
                  </a:lnTo>
                  <a:lnTo>
                    <a:pt x="591" y="1571"/>
                  </a:lnTo>
                  <a:lnTo>
                    <a:pt x="618" y="1589"/>
                  </a:lnTo>
                  <a:lnTo>
                    <a:pt x="645" y="1608"/>
                  </a:lnTo>
                  <a:lnTo>
                    <a:pt x="672" y="1626"/>
                  </a:lnTo>
                  <a:lnTo>
                    <a:pt x="699" y="1646"/>
                  </a:lnTo>
                  <a:lnTo>
                    <a:pt x="726" y="1665"/>
                  </a:lnTo>
                  <a:lnTo>
                    <a:pt x="752" y="1685"/>
                  </a:lnTo>
                  <a:lnTo>
                    <a:pt x="778" y="1705"/>
                  </a:lnTo>
                  <a:lnTo>
                    <a:pt x="804" y="1726"/>
                  </a:lnTo>
                  <a:lnTo>
                    <a:pt x="830" y="1747"/>
                  </a:lnTo>
                  <a:lnTo>
                    <a:pt x="855" y="1768"/>
                  </a:lnTo>
                  <a:lnTo>
                    <a:pt x="880" y="1789"/>
                  </a:lnTo>
                  <a:lnTo>
                    <a:pt x="905" y="1811"/>
                  </a:lnTo>
                  <a:lnTo>
                    <a:pt x="930" y="1833"/>
                  </a:lnTo>
                  <a:lnTo>
                    <a:pt x="954" y="1856"/>
                  </a:lnTo>
                  <a:lnTo>
                    <a:pt x="978" y="1878"/>
                  </a:lnTo>
                  <a:lnTo>
                    <a:pt x="1002" y="1901"/>
                  </a:lnTo>
                  <a:lnTo>
                    <a:pt x="1025" y="1924"/>
                  </a:lnTo>
                  <a:lnTo>
                    <a:pt x="1048" y="1948"/>
                  </a:lnTo>
                  <a:lnTo>
                    <a:pt x="1071" y="1972"/>
                  </a:lnTo>
                  <a:lnTo>
                    <a:pt x="1094" y="1996"/>
                  </a:lnTo>
                  <a:lnTo>
                    <a:pt x="1116" y="2020"/>
                  </a:lnTo>
                  <a:lnTo>
                    <a:pt x="1138" y="2045"/>
                  </a:lnTo>
                  <a:lnTo>
                    <a:pt x="1160" y="2070"/>
                  </a:lnTo>
                  <a:lnTo>
                    <a:pt x="1181" y="2095"/>
                  </a:lnTo>
                  <a:lnTo>
                    <a:pt x="1202" y="2120"/>
                  </a:lnTo>
                  <a:lnTo>
                    <a:pt x="1223" y="2146"/>
                  </a:lnTo>
                  <a:lnTo>
                    <a:pt x="1244" y="2172"/>
                  </a:lnTo>
                  <a:lnTo>
                    <a:pt x="1264" y="2198"/>
                  </a:lnTo>
                </a:path>
              </a:pathLst>
            </a:custGeom>
            <a:solidFill>
              <a:srgbClr val="FFFF57"/>
            </a:solidFill>
            <a:ln w="25400">
              <a:noFill/>
              <a:prstDash val="solid"/>
              <a:round/>
              <a:headEnd/>
              <a:tailEnd/>
            </a:ln>
            <a:effectLst>
              <a:outerShdw blurRad="44450" dist="27940" dir="5400000" algn="ctr">
                <a:srgbClr val="000000">
                  <a:alpha val="32000"/>
                </a:srgbClr>
              </a:outerShdw>
            </a:effectLst>
            <a:scene3d>
              <a:camera prst="orthographicFront">
                <a:rot lat="0" lon="0" rev="0"/>
              </a:camera>
              <a:lightRig rig="balanced" dir="t">
                <a:rot lat="0" lon="0" rev="8700000"/>
              </a:lightRig>
            </a:scene3d>
            <a:sp3d>
              <a:bevelT w="190500" h="38100"/>
            </a:sp3d>
          </xdr:spPr>
        </xdr:sp>
        <xdr:sp macro="" textlink="">
          <xdr:nvSpPr>
            <xdr:cNvPr id="18" name="Freeform 372"/>
            <xdr:cNvSpPr>
              <a:spLocks/>
            </xdr:cNvSpPr>
          </xdr:nvSpPr>
          <xdr:spPr bwMode="auto">
            <a:xfrm>
              <a:off x="2021846" y="4358094"/>
              <a:ext cx="528440" cy="613712"/>
            </a:xfrm>
            <a:custGeom>
              <a:avLst/>
              <a:gdLst>
                <a:gd name="T0" fmla="*/ 2147483647 w 1838"/>
                <a:gd name="T1" fmla="*/ 2147483647 h 2258"/>
                <a:gd name="T2" fmla="*/ 2147483647 w 1838"/>
                <a:gd name="T3" fmla="*/ 2147483647 h 2258"/>
                <a:gd name="T4" fmla="*/ 2147483647 w 1838"/>
                <a:gd name="T5" fmla="*/ 2147483647 h 2258"/>
                <a:gd name="T6" fmla="*/ 2147483647 w 1838"/>
                <a:gd name="T7" fmla="*/ 2147483647 h 2258"/>
                <a:gd name="T8" fmla="*/ 2147483647 w 1838"/>
                <a:gd name="T9" fmla="*/ 2147483647 h 2258"/>
                <a:gd name="T10" fmla="*/ 2147483647 w 1838"/>
                <a:gd name="T11" fmla="*/ 2147483647 h 2258"/>
                <a:gd name="T12" fmla="*/ 2147483647 w 1838"/>
                <a:gd name="T13" fmla="*/ 2147483647 h 2258"/>
                <a:gd name="T14" fmla="*/ 2147483647 w 1838"/>
                <a:gd name="T15" fmla="*/ 2147483647 h 2258"/>
                <a:gd name="T16" fmla="*/ 2147483647 w 1838"/>
                <a:gd name="T17" fmla="*/ 2147483647 h 2258"/>
                <a:gd name="T18" fmla="*/ 2147483647 w 1838"/>
                <a:gd name="T19" fmla="*/ 2147483647 h 2258"/>
                <a:gd name="T20" fmla="*/ 2147483647 w 1838"/>
                <a:gd name="T21" fmla="*/ 2147483647 h 2258"/>
                <a:gd name="T22" fmla="*/ 2147483647 w 1838"/>
                <a:gd name="T23" fmla="*/ 2147483647 h 2258"/>
                <a:gd name="T24" fmla="*/ 2147483647 w 1838"/>
                <a:gd name="T25" fmla="*/ 2147483647 h 2258"/>
                <a:gd name="T26" fmla="*/ 2147483647 w 1838"/>
                <a:gd name="T27" fmla="*/ 2147483647 h 2258"/>
                <a:gd name="T28" fmla="*/ 2147483647 w 1838"/>
                <a:gd name="T29" fmla="*/ 2147483647 h 2258"/>
                <a:gd name="T30" fmla="*/ 2147483647 w 1838"/>
                <a:gd name="T31" fmla="*/ 2147483647 h 2258"/>
                <a:gd name="T32" fmla="*/ 2147483647 w 1838"/>
                <a:gd name="T33" fmla="*/ 2147483647 h 2258"/>
                <a:gd name="T34" fmla="*/ 2147483647 w 1838"/>
                <a:gd name="T35" fmla="*/ 2147483647 h 2258"/>
                <a:gd name="T36" fmla="*/ 2147483647 w 1838"/>
                <a:gd name="T37" fmla="*/ 2147483647 h 2258"/>
                <a:gd name="T38" fmla="*/ 2147483647 w 1838"/>
                <a:gd name="T39" fmla="*/ 2147483647 h 2258"/>
                <a:gd name="T40" fmla="*/ 2147483647 w 1838"/>
                <a:gd name="T41" fmla="*/ 2147483647 h 2258"/>
                <a:gd name="T42" fmla="*/ 2147483647 w 1838"/>
                <a:gd name="T43" fmla="*/ 2147483647 h 2258"/>
                <a:gd name="T44" fmla="*/ 2147483647 w 1838"/>
                <a:gd name="T45" fmla="*/ 2147483647 h 2258"/>
                <a:gd name="T46" fmla="*/ 2147483647 w 1838"/>
                <a:gd name="T47" fmla="*/ 2147483647 h 2258"/>
                <a:gd name="T48" fmla="*/ 2147483647 w 1838"/>
                <a:gd name="T49" fmla="*/ 2147483647 h 2258"/>
                <a:gd name="T50" fmla="*/ 2147483647 w 1838"/>
                <a:gd name="T51" fmla="*/ 2147483647 h 2258"/>
                <a:gd name="T52" fmla="*/ 2147483647 w 1838"/>
                <a:gd name="T53" fmla="*/ 2147483647 h 2258"/>
                <a:gd name="T54" fmla="*/ 2147483647 w 1838"/>
                <a:gd name="T55" fmla="*/ 2147483647 h 2258"/>
                <a:gd name="T56" fmla="*/ 2147483647 w 1838"/>
                <a:gd name="T57" fmla="*/ 2147483647 h 2258"/>
                <a:gd name="T58" fmla="*/ 2147483647 w 1838"/>
                <a:gd name="T59" fmla="*/ 2147483647 h 2258"/>
                <a:gd name="T60" fmla="*/ 2147483647 w 1838"/>
                <a:gd name="T61" fmla="*/ 2147483647 h 2258"/>
                <a:gd name="T62" fmla="*/ 2147483647 w 1838"/>
                <a:gd name="T63" fmla="*/ 2147483647 h 2258"/>
                <a:gd name="T64" fmla="*/ 2147483647 w 1838"/>
                <a:gd name="T65" fmla="*/ 2147483647 h 2258"/>
                <a:gd name="T66" fmla="*/ 2147483647 w 1838"/>
                <a:gd name="T67" fmla="*/ 2147483647 h 2258"/>
                <a:gd name="T68" fmla="*/ 2147483647 w 1838"/>
                <a:gd name="T69" fmla="*/ 2147483647 h 2258"/>
                <a:gd name="T70" fmla="*/ 2147483647 w 1838"/>
                <a:gd name="T71" fmla="*/ 2147483647 h 2258"/>
                <a:gd name="T72" fmla="*/ 2147483647 w 1838"/>
                <a:gd name="T73" fmla="*/ 2147483647 h 2258"/>
                <a:gd name="T74" fmla="*/ 2147483647 w 1838"/>
                <a:gd name="T75" fmla="*/ 2147483647 h 2258"/>
                <a:gd name="T76" fmla="*/ 2147483647 w 1838"/>
                <a:gd name="T77" fmla="*/ 2147483647 h 2258"/>
                <a:gd name="T78" fmla="*/ 2147483647 w 1838"/>
                <a:gd name="T79" fmla="*/ 2147483647 h 2258"/>
                <a:gd name="T80" fmla="*/ 2147483647 w 1838"/>
                <a:gd name="T81" fmla="*/ 2147483647 h 2258"/>
                <a:gd name="T82" fmla="*/ 2147483647 w 1838"/>
                <a:gd name="T83" fmla="*/ 2147483647 h 2258"/>
                <a:gd name="T84" fmla="*/ 2147483647 w 1838"/>
                <a:gd name="T85" fmla="*/ 2147483647 h 2258"/>
                <a:gd name="T86" fmla="*/ 2147483647 w 1838"/>
                <a:gd name="T87" fmla="*/ 2147483647 h 2258"/>
                <a:gd name="T88" fmla="*/ 2147483647 w 1838"/>
                <a:gd name="T89" fmla="*/ 2147483647 h 2258"/>
                <a:gd name="T90" fmla="*/ 2147483647 w 1838"/>
                <a:gd name="T91" fmla="*/ 2147483647 h 2258"/>
                <a:gd name="T92" fmla="*/ 2147483647 w 1838"/>
                <a:gd name="T93" fmla="*/ 2147483647 h 2258"/>
                <a:gd name="T94" fmla="*/ 2147483647 w 1838"/>
                <a:gd name="T95" fmla="*/ 2147483647 h 2258"/>
                <a:gd name="T96" fmla="*/ 2147483647 w 1838"/>
                <a:gd name="T97" fmla="*/ 2147483647 h 2258"/>
                <a:gd name="T98" fmla="*/ 2147483647 w 1838"/>
                <a:gd name="T99" fmla="*/ 2147483647 h 2258"/>
                <a:gd name="T100" fmla="*/ 2147483647 w 1838"/>
                <a:gd name="T101" fmla="*/ 2147483647 h 2258"/>
                <a:gd name="T102" fmla="*/ 2147483647 w 1838"/>
                <a:gd name="T103" fmla="*/ 2147483647 h 2258"/>
                <a:gd name="T104" fmla="*/ 2147483647 w 1838"/>
                <a:gd name="T105" fmla="*/ 2147483647 h 2258"/>
                <a:gd name="T106" fmla="*/ 2147483647 w 1838"/>
                <a:gd name="T107" fmla="*/ 2147483647 h 2258"/>
                <a:gd name="T108" fmla="*/ 2147483647 w 1838"/>
                <a:gd name="T109" fmla="*/ 2147483647 h 2258"/>
                <a:gd name="T110" fmla="*/ 2147483647 w 1838"/>
                <a:gd name="T111" fmla="*/ 2147483647 h 2258"/>
                <a:gd name="T112" fmla="*/ 2147483647 w 1838"/>
                <a:gd name="T113" fmla="*/ 2147483647 h 2258"/>
                <a:gd name="T114" fmla="*/ 2147483647 w 1838"/>
                <a:gd name="T115" fmla="*/ 2147483647 h 2258"/>
                <a:gd name="T116" fmla="*/ 2147483647 w 1838"/>
                <a:gd name="T117" fmla="*/ 2147483647 h 2258"/>
                <a:gd name="T118" fmla="*/ 2147483647 w 1838"/>
                <a:gd name="T119" fmla="*/ 2147483647 h 2258"/>
                <a:gd name="T120" fmla="*/ 0 60000 65536"/>
                <a:gd name="T121" fmla="*/ 0 60000 65536"/>
                <a:gd name="T122" fmla="*/ 0 60000 65536"/>
                <a:gd name="T123" fmla="*/ 0 60000 65536"/>
                <a:gd name="T124" fmla="*/ 0 60000 65536"/>
                <a:gd name="T125" fmla="*/ 0 60000 65536"/>
                <a:gd name="T126" fmla="*/ 0 60000 65536"/>
                <a:gd name="T127" fmla="*/ 0 60000 65536"/>
                <a:gd name="T128" fmla="*/ 0 60000 65536"/>
                <a:gd name="T129" fmla="*/ 0 60000 65536"/>
                <a:gd name="T130" fmla="*/ 0 60000 65536"/>
                <a:gd name="T131" fmla="*/ 0 60000 65536"/>
                <a:gd name="T132" fmla="*/ 0 60000 65536"/>
                <a:gd name="T133" fmla="*/ 0 60000 65536"/>
                <a:gd name="T134" fmla="*/ 0 60000 65536"/>
                <a:gd name="T135" fmla="*/ 0 60000 65536"/>
                <a:gd name="T136" fmla="*/ 0 60000 65536"/>
                <a:gd name="T137" fmla="*/ 0 60000 65536"/>
                <a:gd name="T138" fmla="*/ 0 60000 65536"/>
                <a:gd name="T139" fmla="*/ 0 60000 65536"/>
                <a:gd name="T140" fmla="*/ 0 60000 65536"/>
                <a:gd name="T141" fmla="*/ 0 60000 65536"/>
                <a:gd name="T142" fmla="*/ 0 60000 65536"/>
                <a:gd name="T143" fmla="*/ 0 60000 65536"/>
                <a:gd name="T144" fmla="*/ 0 60000 65536"/>
                <a:gd name="T145" fmla="*/ 0 60000 65536"/>
                <a:gd name="T146" fmla="*/ 0 60000 65536"/>
                <a:gd name="T147" fmla="*/ 0 60000 65536"/>
                <a:gd name="T148" fmla="*/ 0 60000 65536"/>
                <a:gd name="T149" fmla="*/ 0 60000 65536"/>
                <a:gd name="T150" fmla="*/ 0 60000 65536"/>
                <a:gd name="T151" fmla="*/ 0 60000 65536"/>
                <a:gd name="T152" fmla="*/ 0 60000 65536"/>
                <a:gd name="T153" fmla="*/ 0 60000 65536"/>
                <a:gd name="T154" fmla="*/ 0 60000 65536"/>
                <a:gd name="T155" fmla="*/ 0 60000 65536"/>
                <a:gd name="T156" fmla="*/ 0 60000 65536"/>
                <a:gd name="T157" fmla="*/ 0 60000 65536"/>
                <a:gd name="T158" fmla="*/ 0 60000 65536"/>
                <a:gd name="T159" fmla="*/ 0 60000 65536"/>
                <a:gd name="T160" fmla="*/ 0 60000 65536"/>
                <a:gd name="T161" fmla="*/ 0 60000 65536"/>
                <a:gd name="T162" fmla="*/ 0 60000 65536"/>
                <a:gd name="T163" fmla="*/ 0 60000 65536"/>
                <a:gd name="T164" fmla="*/ 0 60000 65536"/>
                <a:gd name="T165" fmla="*/ 0 60000 65536"/>
                <a:gd name="T166" fmla="*/ 0 60000 65536"/>
                <a:gd name="T167" fmla="*/ 0 60000 65536"/>
                <a:gd name="T168" fmla="*/ 0 60000 65536"/>
                <a:gd name="T169" fmla="*/ 0 60000 65536"/>
                <a:gd name="T170" fmla="*/ 0 60000 65536"/>
                <a:gd name="T171" fmla="*/ 0 60000 65536"/>
                <a:gd name="T172" fmla="*/ 0 60000 65536"/>
                <a:gd name="T173" fmla="*/ 0 60000 65536"/>
                <a:gd name="T174" fmla="*/ 0 60000 65536"/>
                <a:gd name="T175" fmla="*/ 0 60000 65536"/>
                <a:gd name="T176" fmla="*/ 0 60000 65536"/>
                <a:gd name="T177" fmla="*/ 0 60000 65536"/>
                <a:gd name="T178" fmla="*/ 0 60000 65536"/>
                <a:gd name="T179" fmla="*/ 0 60000 65536"/>
                <a:gd name="T180" fmla="*/ 0 w 1838"/>
                <a:gd name="T181" fmla="*/ 0 h 2258"/>
                <a:gd name="T182" fmla="*/ 1838 w 1838"/>
                <a:gd name="T183" fmla="*/ 2258 h 2258"/>
              </a:gdLst>
              <a:ahLst/>
              <a:cxnLst>
                <a:cxn ang="T120">
                  <a:pos x="T0" y="T1"/>
                </a:cxn>
                <a:cxn ang="T121">
                  <a:pos x="T2" y="T3"/>
                </a:cxn>
                <a:cxn ang="T122">
                  <a:pos x="T4" y="T5"/>
                </a:cxn>
                <a:cxn ang="T123">
                  <a:pos x="T6" y="T7"/>
                </a:cxn>
                <a:cxn ang="T124">
                  <a:pos x="T8" y="T9"/>
                </a:cxn>
                <a:cxn ang="T125">
                  <a:pos x="T10" y="T11"/>
                </a:cxn>
                <a:cxn ang="T126">
                  <a:pos x="T12" y="T13"/>
                </a:cxn>
                <a:cxn ang="T127">
                  <a:pos x="T14" y="T15"/>
                </a:cxn>
                <a:cxn ang="T128">
                  <a:pos x="T16" y="T17"/>
                </a:cxn>
                <a:cxn ang="T129">
                  <a:pos x="T18" y="T19"/>
                </a:cxn>
                <a:cxn ang="T130">
                  <a:pos x="T20" y="T21"/>
                </a:cxn>
                <a:cxn ang="T131">
                  <a:pos x="T22" y="T23"/>
                </a:cxn>
                <a:cxn ang="T132">
                  <a:pos x="T24" y="T25"/>
                </a:cxn>
                <a:cxn ang="T133">
                  <a:pos x="T26" y="T27"/>
                </a:cxn>
                <a:cxn ang="T134">
                  <a:pos x="T28" y="T29"/>
                </a:cxn>
                <a:cxn ang="T135">
                  <a:pos x="T30" y="T31"/>
                </a:cxn>
                <a:cxn ang="T136">
                  <a:pos x="T32" y="T33"/>
                </a:cxn>
                <a:cxn ang="T137">
                  <a:pos x="T34" y="T35"/>
                </a:cxn>
                <a:cxn ang="T138">
                  <a:pos x="T36" y="T37"/>
                </a:cxn>
                <a:cxn ang="T139">
                  <a:pos x="T38" y="T39"/>
                </a:cxn>
                <a:cxn ang="T140">
                  <a:pos x="T40" y="T41"/>
                </a:cxn>
                <a:cxn ang="T141">
                  <a:pos x="T42" y="T43"/>
                </a:cxn>
                <a:cxn ang="T142">
                  <a:pos x="T44" y="T45"/>
                </a:cxn>
                <a:cxn ang="T143">
                  <a:pos x="T46" y="T47"/>
                </a:cxn>
                <a:cxn ang="T144">
                  <a:pos x="T48" y="T49"/>
                </a:cxn>
                <a:cxn ang="T145">
                  <a:pos x="T50" y="T51"/>
                </a:cxn>
                <a:cxn ang="T146">
                  <a:pos x="T52" y="T53"/>
                </a:cxn>
                <a:cxn ang="T147">
                  <a:pos x="T54" y="T55"/>
                </a:cxn>
                <a:cxn ang="T148">
                  <a:pos x="T56" y="T57"/>
                </a:cxn>
                <a:cxn ang="T149">
                  <a:pos x="T58" y="T59"/>
                </a:cxn>
                <a:cxn ang="T150">
                  <a:pos x="T60" y="T61"/>
                </a:cxn>
                <a:cxn ang="T151">
                  <a:pos x="T62" y="T63"/>
                </a:cxn>
                <a:cxn ang="T152">
                  <a:pos x="T64" y="T65"/>
                </a:cxn>
                <a:cxn ang="T153">
                  <a:pos x="T66" y="T67"/>
                </a:cxn>
                <a:cxn ang="T154">
                  <a:pos x="T68" y="T69"/>
                </a:cxn>
                <a:cxn ang="T155">
                  <a:pos x="T70" y="T71"/>
                </a:cxn>
                <a:cxn ang="T156">
                  <a:pos x="T72" y="T73"/>
                </a:cxn>
                <a:cxn ang="T157">
                  <a:pos x="T74" y="T75"/>
                </a:cxn>
                <a:cxn ang="T158">
                  <a:pos x="T76" y="T77"/>
                </a:cxn>
                <a:cxn ang="T159">
                  <a:pos x="T78" y="T79"/>
                </a:cxn>
                <a:cxn ang="T160">
                  <a:pos x="T80" y="T81"/>
                </a:cxn>
                <a:cxn ang="T161">
                  <a:pos x="T82" y="T83"/>
                </a:cxn>
                <a:cxn ang="T162">
                  <a:pos x="T84" y="T85"/>
                </a:cxn>
                <a:cxn ang="T163">
                  <a:pos x="T86" y="T87"/>
                </a:cxn>
                <a:cxn ang="T164">
                  <a:pos x="T88" y="T89"/>
                </a:cxn>
                <a:cxn ang="T165">
                  <a:pos x="T90" y="T91"/>
                </a:cxn>
                <a:cxn ang="T166">
                  <a:pos x="T92" y="T93"/>
                </a:cxn>
                <a:cxn ang="T167">
                  <a:pos x="T94" y="T95"/>
                </a:cxn>
                <a:cxn ang="T168">
                  <a:pos x="T96" y="T97"/>
                </a:cxn>
                <a:cxn ang="T169">
                  <a:pos x="T98" y="T99"/>
                </a:cxn>
                <a:cxn ang="T170">
                  <a:pos x="T100" y="T101"/>
                </a:cxn>
                <a:cxn ang="T171">
                  <a:pos x="T102" y="T103"/>
                </a:cxn>
                <a:cxn ang="T172">
                  <a:pos x="T104" y="T105"/>
                </a:cxn>
                <a:cxn ang="T173">
                  <a:pos x="T106" y="T107"/>
                </a:cxn>
                <a:cxn ang="T174">
                  <a:pos x="T108" y="T109"/>
                </a:cxn>
                <a:cxn ang="T175">
                  <a:pos x="T110" y="T111"/>
                </a:cxn>
                <a:cxn ang="T176">
                  <a:pos x="T112" y="T113"/>
                </a:cxn>
                <a:cxn ang="T177">
                  <a:pos x="T114" y="T115"/>
                </a:cxn>
                <a:cxn ang="T178">
                  <a:pos x="T116" y="T117"/>
                </a:cxn>
                <a:cxn ang="T179">
                  <a:pos x="T118" y="T119"/>
                </a:cxn>
              </a:cxnLst>
              <a:rect l="T180" t="T181" r="T182" b="T183"/>
              <a:pathLst>
                <a:path w="1838" h="2258">
                  <a:moveTo>
                    <a:pt x="483" y="2258"/>
                  </a:moveTo>
                  <a:lnTo>
                    <a:pt x="596" y="2256"/>
                  </a:lnTo>
                  <a:lnTo>
                    <a:pt x="709" y="2253"/>
                  </a:lnTo>
                  <a:lnTo>
                    <a:pt x="822" y="2251"/>
                  </a:lnTo>
                  <a:lnTo>
                    <a:pt x="935" y="2248"/>
                  </a:lnTo>
                  <a:lnTo>
                    <a:pt x="1047" y="2246"/>
                  </a:lnTo>
                  <a:lnTo>
                    <a:pt x="1160" y="2243"/>
                  </a:lnTo>
                  <a:lnTo>
                    <a:pt x="1273" y="2241"/>
                  </a:lnTo>
                  <a:lnTo>
                    <a:pt x="1386" y="2239"/>
                  </a:lnTo>
                  <a:lnTo>
                    <a:pt x="1499" y="2236"/>
                  </a:lnTo>
                  <a:lnTo>
                    <a:pt x="1612" y="2234"/>
                  </a:lnTo>
                  <a:lnTo>
                    <a:pt x="1725" y="2231"/>
                  </a:lnTo>
                  <a:lnTo>
                    <a:pt x="1838" y="2229"/>
                  </a:lnTo>
                  <a:lnTo>
                    <a:pt x="1836" y="2179"/>
                  </a:lnTo>
                  <a:lnTo>
                    <a:pt x="1834" y="2130"/>
                  </a:lnTo>
                  <a:lnTo>
                    <a:pt x="1832" y="2080"/>
                  </a:lnTo>
                  <a:lnTo>
                    <a:pt x="1829" y="2031"/>
                  </a:lnTo>
                  <a:lnTo>
                    <a:pt x="1825" y="1982"/>
                  </a:lnTo>
                  <a:lnTo>
                    <a:pt x="1820" y="1932"/>
                  </a:lnTo>
                  <a:lnTo>
                    <a:pt x="1815" y="1883"/>
                  </a:lnTo>
                  <a:lnTo>
                    <a:pt x="1810" y="1834"/>
                  </a:lnTo>
                  <a:lnTo>
                    <a:pt x="1804" y="1785"/>
                  </a:lnTo>
                  <a:lnTo>
                    <a:pt x="1797" y="1736"/>
                  </a:lnTo>
                  <a:lnTo>
                    <a:pt x="1789" y="1687"/>
                  </a:lnTo>
                  <a:lnTo>
                    <a:pt x="1782" y="1638"/>
                  </a:lnTo>
                  <a:lnTo>
                    <a:pt x="1773" y="1589"/>
                  </a:lnTo>
                  <a:lnTo>
                    <a:pt x="1764" y="1540"/>
                  </a:lnTo>
                  <a:lnTo>
                    <a:pt x="1754" y="1492"/>
                  </a:lnTo>
                  <a:lnTo>
                    <a:pt x="1744" y="1443"/>
                  </a:lnTo>
                  <a:lnTo>
                    <a:pt x="1733" y="1395"/>
                  </a:lnTo>
                  <a:lnTo>
                    <a:pt x="1721" y="1347"/>
                  </a:lnTo>
                  <a:lnTo>
                    <a:pt x="1709" y="1299"/>
                  </a:lnTo>
                  <a:lnTo>
                    <a:pt x="1696" y="1251"/>
                  </a:lnTo>
                  <a:lnTo>
                    <a:pt x="1683" y="1203"/>
                  </a:lnTo>
                  <a:lnTo>
                    <a:pt x="1669" y="1156"/>
                  </a:lnTo>
                  <a:lnTo>
                    <a:pt x="1655" y="1108"/>
                  </a:lnTo>
                  <a:lnTo>
                    <a:pt x="1640" y="1061"/>
                  </a:lnTo>
                  <a:lnTo>
                    <a:pt x="1624" y="1014"/>
                  </a:lnTo>
                  <a:lnTo>
                    <a:pt x="1608" y="967"/>
                  </a:lnTo>
                  <a:lnTo>
                    <a:pt x="1591" y="921"/>
                  </a:lnTo>
                  <a:lnTo>
                    <a:pt x="1574" y="874"/>
                  </a:lnTo>
                  <a:lnTo>
                    <a:pt x="1556" y="828"/>
                  </a:lnTo>
                  <a:lnTo>
                    <a:pt x="1538" y="782"/>
                  </a:lnTo>
                  <a:lnTo>
                    <a:pt x="1519" y="736"/>
                  </a:lnTo>
                  <a:lnTo>
                    <a:pt x="1499" y="691"/>
                  </a:lnTo>
                  <a:lnTo>
                    <a:pt x="1479" y="646"/>
                  </a:lnTo>
                  <a:lnTo>
                    <a:pt x="1458" y="601"/>
                  </a:lnTo>
                  <a:lnTo>
                    <a:pt x="1437" y="556"/>
                  </a:lnTo>
                  <a:lnTo>
                    <a:pt x="1416" y="511"/>
                  </a:lnTo>
                  <a:lnTo>
                    <a:pt x="1393" y="467"/>
                  </a:lnTo>
                  <a:lnTo>
                    <a:pt x="1370" y="423"/>
                  </a:lnTo>
                  <a:lnTo>
                    <a:pt x="1347" y="379"/>
                  </a:lnTo>
                  <a:lnTo>
                    <a:pt x="1323" y="336"/>
                  </a:lnTo>
                  <a:lnTo>
                    <a:pt x="1299" y="293"/>
                  </a:lnTo>
                  <a:lnTo>
                    <a:pt x="1274" y="250"/>
                  </a:lnTo>
                  <a:lnTo>
                    <a:pt x="1248" y="208"/>
                  </a:lnTo>
                  <a:lnTo>
                    <a:pt x="1222" y="165"/>
                  </a:lnTo>
                  <a:lnTo>
                    <a:pt x="1196" y="124"/>
                  </a:lnTo>
                  <a:lnTo>
                    <a:pt x="1169" y="82"/>
                  </a:lnTo>
                  <a:lnTo>
                    <a:pt x="1142" y="41"/>
                  </a:lnTo>
                  <a:lnTo>
                    <a:pt x="1114" y="0"/>
                  </a:lnTo>
                  <a:lnTo>
                    <a:pt x="1021" y="64"/>
                  </a:lnTo>
                  <a:lnTo>
                    <a:pt x="928" y="129"/>
                  </a:lnTo>
                  <a:lnTo>
                    <a:pt x="835" y="193"/>
                  </a:lnTo>
                  <a:lnTo>
                    <a:pt x="742" y="258"/>
                  </a:lnTo>
                  <a:lnTo>
                    <a:pt x="650" y="322"/>
                  </a:lnTo>
                  <a:lnTo>
                    <a:pt x="557" y="386"/>
                  </a:lnTo>
                  <a:lnTo>
                    <a:pt x="464" y="451"/>
                  </a:lnTo>
                  <a:lnTo>
                    <a:pt x="371" y="515"/>
                  </a:lnTo>
                  <a:lnTo>
                    <a:pt x="279" y="579"/>
                  </a:lnTo>
                  <a:lnTo>
                    <a:pt x="186" y="644"/>
                  </a:lnTo>
                  <a:lnTo>
                    <a:pt x="93" y="708"/>
                  </a:lnTo>
                  <a:lnTo>
                    <a:pt x="0" y="773"/>
                  </a:lnTo>
                  <a:lnTo>
                    <a:pt x="19" y="800"/>
                  </a:lnTo>
                  <a:lnTo>
                    <a:pt x="37" y="827"/>
                  </a:lnTo>
                  <a:lnTo>
                    <a:pt x="55" y="855"/>
                  </a:lnTo>
                  <a:lnTo>
                    <a:pt x="73" y="883"/>
                  </a:lnTo>
                  <a:lnTo>
                    <a:pt x="90" y="911"/>
                  </a:lnTo>
                  <a:lnTo>
                    <a:pt x="107" y="939"/>
                  </a:lnTo>
                  <a:lnTo>
                    <a:pt x="124" y="968"/>
                  </a:lnTo>
                  <a:lnTo>
                    <a:pt x="140" y="996"/>
                  </a:lnTo>
                  <a:lnTo>
                    <a:pt x="156" y="1025"/>
                  </a:lnTo>
                  <a:lnTo>
                    <a:pt x="171" y="1055"/>
                  </a:lnTo>
                  <a:lnTo>
                    <a:pt x="187" y="1084"/>
                  </a:lnTo>
                  <a:lnTo>
                    <a:pt x="201" y="1113"/>
                  </a:lnTo>
                  <a:lnTo>
                    <a:pt x="216" y="1143"/>
                  </a:lnTo>
                  <a:lnTo>
                    <a:pt x="230" y="1173"/>
                  </a:lnTo>
                  <a:lnTo>
                    <a:pt x="244" y="1203"/>
                  </a:lnTo>
                  <a:lnTo>
                    <a:pt x="257" y="1233"/>
                  </a:lnTo>
                  <a:lnTo>
                    <a:pt x="270" y="1263"/>
                  </a:lnTo>
                  <a:lnTo>
                    <a:pt x="283" y="1294"/>
                  </a:lnTo>
                  <a:lnTo>
                    <a:pt x="295" y="1325"/>
                  </a:lnTo>
                  <a:lnTo>
                    <a:pt x="307" y="1355"/>
                  </a:lnTo>
                  <a:lnTo>
                    <a:pt x="319" y="1386"/>
                  </a:lnTo>
                  <a:lnTo>
                    <a:pt x="330" y="1417"/>
                  </a:lnTo>
                  <a:lnTo>
                    <a:pt x="341" y="1449"/>
                  </a:lnTo>
                  <a:lnTo>
                    <a:pt x="351" y="1480"/>
                  </a:lnTo>
                  <a:lnTo>
                    <a:pt x="361" y="1511"/>
                  </a:lnTo>
                  <a:lnTo>
                    <a:pt x="371" y="1543"/>
                  </a:lnTo>
                  <a:lnTo>
                    <a:pt x="380" y="1575"/>
                  </a:lnTo>
                  <a:lnTo>
                    <a:pt x="389" y="1606"/>
                  </a:lnTo>
                  <a:lnTo>
                    <a:pt x="397" y="1638"/>
                  </a:lnTo>
                  <a:lnTo>
                    <a:pt x="405" y="1670"/>
                  </a:lnTo>
                  <a:lnTo>
                    <a:pt x="413" y="1702"/>
                  </a:lnTo>
                  <a:lnTo>
                    <a:pt x="420" y="1735"/>
                  </a:lnTo>
                  <a:lnTo>
                    <a:pt x="427" y="1767"/>
                  </a:lnTo>
                  <a:lnTo>
                    <a:pt x="434" y="1799"/>
                  </a:lnTo>
                  <a:lnTo>
                    <a:pt x="440" y="1832"/>
                  </a:lnTo>
                  <a:lnTo>
                    <a:pt x="445" y="1864"/>
                  </a:lnTo>
                  <a:lnTo>
                    <a:pt x="451" y="1897"/>
                  </a:lnTo>
                  <a:lnTo>
                    <a:pt x="456" y="1930"/>
                  </a:lnTo>
                  <a:lnTo>
                    <a:pt x="460" y="1962"/>
                  </a:lnTo>
                  <a:lnTo>
                    <a:pt x="464" y="1995"/>
                  </a:lnTo>
                  <a:lnTo>
                    <a:pt x="468" y="2028"/>
                  </a:lnTo>
                  <a:lnTo>
                    <a:pt x="471" y="2061"/>
                  </a:lnTo>
                  <a:lnTo>
                    <a:pt x="474" y="2094"/>
                  </a:lnTo>
                  <a:lnTo>
                    <a:pt x="477" y="2126"/>
                  </a:lnTo>
                  <a:lnTo>
                    <a:pt x="479" y="2159"/>
                  </a:lnTo>
                  <a:lnTo>
                    <a:pt x="481" y="2192"/>
                  </a:lnTo>
                  <a:lnTo>
                    <a:pt x="482" y="2225"/>
                  </a:lnTo>
                  <a:lnTo>
                    <a:pt x="483" y="2258"/>
                  </a:lnTo>
                </a:path>
              </a:pathLst>
            </a:custGeom>
            <a:solidFill>
              <a:srgbClr val="54E349"/>
            </a:solidFill>
            <a:ln w="25400">
              <a:noFill/>
              <a:prstDash val="solid"/>
              <a:round/>
              <a:headEnd/>
              <a:tailEnd/>
            </a:ln>
            <a:effectLst>
              <a:outerShdw blurRad="44450" dist="27940" dir="5400000" algn="ctr">
                <a:srgbClr val="000000">
                  <a:alpha val="32000"/>
                </a:srgbClr>
              </a:outerShdw>
            </a:effectLst>
            <a:scene3d>
              <a:camera prst="orthographicFront">
                <a:rot lat="0" lon="0" rev="0"/>
              </a:camera>
              <a:lightRig rig="balanced" dir="t">
                <a:rot lat="0" lon="0" rev="8700000"/>
              </a:lightRig>
            </a:scene3d>
            <a:sp3d>
              <a:bevelT w="190500" h="38100"/>
            </a:sp3d>
          </xdr:spPr>
        </xdr:sp>
        <xdr:sp macro="" textlink="">
          <xdr:nvSpPr>
            <xdr:cNvPr id="19" name="Freeform 377"/>
            <xdr:cNvSpPr>
              <a:spLocks/>
            </xdr:cNvSpPr>
          </xdr:nvSpPr>
          <xdr:spPr bwMode="auto">
            <a:xfrm>
              <a:off x="212691" y="4348766"/>
              <a:ext cx="528440" cy="613711"/>
            </a:xfrm>
            <a:custGeom>
              <a:avLst/>
              <a:gdLst>
                <a:gd name="T0" fmla="*/ 2147483647 w 1838"/>
                <a:gd name="T1" fmla="*/ 2147483647 h 2258"/>
                <a:gd name="T2" fmla="*/ 2147483647 w 1838"/>
                <a:gd name="T3" fmla="*/ 2147483647 h 2258"/>
                <a:gd name="T4" fmla="*/ 2147483647 w 1838"/>
                <a:gd name="T5" fmla="*/ 2147483647 h 2258"/>
                <a:gd name="T6" fmla="*/ 2147483647 w 1838"/>
                <a:gd name="T7" fmla="*/ 2147483647 h 2258"/>
                <a:gd name="T8" fmla="*/ 2147483647 w 1838"/>
                <a:gd name="T9" fmla="*/ 2147483647 h 2258"/>
                <a:gd name="T10" fmla="*/ 2147483647 w 1838"/>
                <a:gd name="T11" fmla="*/ 2147483647 h 2258"/>
                <a:gd name="T12" fmla="*/ 2147483647 w 1838"/>
                <a:gd name="T13" fmla="*/ 2147483647 h 2258"/>
                <a:gd name="T14" fmla="*/ 2147483647 w 1838"/>
                <a:gd name="T15" fmla="*/ 2147483647 h 2258"/>
                <a:gd name="T16" fmla="*/ 2147483647 w 1838"/>
                <a:gd name="T17" fmla="*/ 2147483647 h 2258"/>
                <a:gd name="T18" fmla="*/ 2147483647 w 1838"/>
                <a:gd name="T19" fmla="*/ 2147483647 h 2258"/>
                <a:gd name="T20" fmla="*/ 2147483647 w 1838"/>
                <a:gd name="T21" fmla="*/ 2147483647 h 2258"/>
                <a:gd name="T22" fmla="*/ 2147483647 w 1838"/>
                <a:gd name="T23" fmla="*/ 2147483647 h 2258"/>
                <a:gd name="T24" fmla="*/ 2147483647 w 1838"/>
                <a:gd name="T25" fmla="*/ 2147483647 h 2258"/>
                <a:gd name="T26" fmla="*/ 2147483647 w 1838"/>
                <a:gd name="T27" fmla="*/ 2147483647 h 2258"/>
                <a:gd name="T28" fmla="*/ 2147483647 w 1838"/>
                <a:gd name="T29" fmla="*/ 2147483647 h 2258"/>
                <a:gd name="T30" fmla="*/ 2147483647 w 1838"/>
                <a:gd name="T31" fmla="*/ 2147483647 h 2258"/>
                <a:gd name="T32" fmla="*/ 2147483647 w 1838"/>
                <a:gd name="T33" fmla="*/ 2147483647 h 2258"/>
                <a:gd name="T34" fmla="*/ 2147483647 w 1838"/>
                <a:gd name="T35" fmla="*/ 2147483647 h 2258"/>
                <a:gd name="T36" fmla="*/ 2147483647 w 1838"/>
                <a:gd name="T37" fmla="*/ 2147483647 h 2258"/>
                <a:gd name="T38" fmla="*/ 2147483647 w 1838"/>
                <a:gd name="T39" fmla="*/ 2147483647 h 2258"/>
                <a:gd name="T40" fmla="*/ 2147483647 w 1838"/>
                <a:gd name="T41" fmla="*/ 2147483647 h 2258"/>
                <a:gd name="T42" fmla="*/ 2147483647 w 1838"/>
                <a:gd name="T43" fmla="*/ 2147483647 h 2258"/>
                <a:gd name="T44" fmla="*/ 2147483647 w 1838"/>
                <a:gd name="T45" fmla="*/ 2147483647 h 2258"/>
                <a:gd name="T46" fmla="*/ 2147483647 w 1838"/>
                <a:gd name="T47" fmla="*/ 2147483647 h 2258"/>
                <a:gd name="T48" fmla="*/ 2147483647 w 1838"/>
                <a:gd name="T49" fmla="*/ 2147483647 h 2258"/>
                <a:gd name="T50" fmla="*/ 2147483647 w 1838"/>
                <a:gd name="T51" fmla="*/ 2147483647 h 2258"/>
                <a:gd name="T52" fmla="*/ 2147483647 w 1838"/>
                <a:gd name="T53" fmla="*/ 2147483647 h 2258"/>
                <a:gd name="T54" fmla="*/ 2147483647 w 1838"/>
                <a:gd name="T55" fmla="*/ 2147483647 h 2258"/>
                <a:gd name="T56" fmla="*/ 2147483647 w 1838"/>
                <a:gd name="T57" fmla="*/ 2147483647 h 2258"/>
                <a:gd name="T58" fmla="*/ 2147483647 w 1838"/>
                <a:gd name="T59" fmla="*/ 2147483647 h 2258"/>
                <a:gd name="T60" fmla="*/ 2147483647 w 1838"/>
                <a:gd name="T61" fmla="*/ 2147483647 h 2258"/>
                <a:gd name="T62" fmla="*/ 2147483647 w 1838"/>
                <a:gd name="T63" fmla="*/ 2147483647 h 2258"/>
                <a:gd name="T64" fmla="*/ 2147483647 w 1838"/>
                <a:gd name="T65" fmla="*/ 2147483647 h 2258"/>
                <a:gd name="T66" fmla="*/ 2147483647 w 1838"/>
                <a:gd name="T67" fmla="*/ 2147483647 h 2258"/>
                <a:gd name="T68" fmla="*/ 2147483647 w 1838"/>
                <a:gd name="T69" fmla="*/ 2147483647 h 2258"/>
                <a:gd name="T70" fmla="*/ 2147483647 w 1838"/>
                <a:gd name="T71" fmla="*/ 2147483647 h 2258"/>
                <a:gd name="T72" fmla="*/ 2147483647 w 1838"/>
                <a:gd name="T73" fmla="*/ 2147483647 h 2258"/>
                <a:gd name="T74" fmla="*/ 2147483647 w 1838"/>
                <a:gd name="T75" fmla="*/ 2147483647 h 2258"/>
                <a:gd name="T76" fmla="*/ 2147483647 w 1838"/>
                <a:gd name="T77" fmla="*/ 2147483647 h 2258"/>
                <a:gd name="T78" fmla="*/ 2147483647 w 1838"/>
                <a:gd name="T79" fmla="*/ 2147483647 h 2258"/>
                <a:gd name="T80" fmla="*/ 2147483647 w 1838"/>
                <a:gd name="T81" fmla="*/ 2147483647 h 2258"/>
                <a:gd name="T82" fmla="*/ 2147483647 w 1838"/>
                <a:gd name="T83" fmla="*/ 2147483647 h 2258"/>
                <a:gd name="T84" fmla="*/ 2147483647 w 1838"/>
                <a:gd name="T85" fmla="*/ 2147483647 h 2258"/>
                <a:gd name="T86" fmla="*/ 2147483647 w 1838"/>
                <a:gd name="T87" fmla="*/ 2147483647 h 2258"/>
                <a:gd name="T88" fmla="*/ 2147483647 w 1838"/>
                <a:gd name="T89" fmla="*/ 2147483647 h 2258"/>
                <a:gd name="T90" fmla="*/ 2147483647 w 1838"/>
                <a:gd name="T91" fmla="*/ 2147483647 h 2258"/>
                <a:gd name="T92" fmla="*/ 2147483647 w 1838"/>
                <a:gd name="T93" fmla="*/ 2147483647 h 2258"/>
                <a:gd name="T94" fmla="*/ 2147483647 w 1838"/>
                <a:gd name="T95" fmla="*/ 2147483647 h 2258"/>
                <a:gd name="T96" fmla="*/ 2147483647 w 1838"/>
                <a:gd name="T97" fmla="*/ 2147483647 h 2258"/>
                <a:gd name="T98" fmla="*/ 2147483647 w 1838"/>
                <a:gd name="T99" fmla="*/ 2147483647 h 2258"/>
                <a:gd name="T100" fmla="*/ 2147483647 w 1838"/>
                <a:gd name="T101" fmla="*/ 2147483647 h 2258"/>
                <a:gd name="T102" fmla="*/ 2147483647 w 1838"/>
                <a:gd name="T103" fmla="*/ 2147483647 h 2258"/>
                <a:gd name="T104" fmla="*/ 2147483647 w 1838"/>
                <a:gd name="T105" fmla="*/ 2147483647 h 2258"/>
                <a:gd name="T106" fmla="*/ 2147483647 w 1838"/>
                <a:gd name="T107" fmla="*/ 2147483647 h 2258"/>
                <a:gd name="T108" fmla="*/ 2147483647 w 1838"/>
                <a:gd name="T109" fmla="*/ 2147483647 h 2258"/>
                <a:gd name="T110" fmla="*/ 2147483647 w 1838"/>
                <a:gd name="T111" fmla="*/ 2147483647 h 2258"/>
                <a:gd name="T112" fmla="*/ 2147483647 w 1838"/>
                <a:gd name="T113" fmla="*/ 2147483647 h 2258"/>
                <a:gd name="T114" fmla="*/ 2147483647 w 1838"/>
                <a:gd name="T115" fmla="*/ 2147483647 h 2258"/>
                <a:gd name="T116" fmla="*/ 2147483647 w 1838"/>
                <a:gd name="T117" fmla="*/ 2147483647 h 2258"/>
                <a:gd name="T118" fmla="*/ 2147483647 w 1838"/>
                <a:gd name="T119" fmla="*/ 2147483647 h 2258"/>
                <a:gd name="T120" fmla="*/ 0 60000 65536"/>
                <a:gd name="T121" fmla="*/ 0 60000 65536"/>
                <a:gd name="T122" fmla="*/ 0 60000 65536"/>
                <a:gd name="T123" fmla="*/ 0 60000 65536"/>
                <a:gd name="T124" fmla="*/ 0 60000 65536"/>
                <a:gd name="T125" fmla="*/ 0 60000 65536"/>
                <a:gd name="T126" fmla="*/ 0 60000 65536"/>
                <a:gd name="T127" fmla="*/ 0 60000 65536"/>
                <a:gd name="T128" fmla="*/ 0 60000 65536"/>
                <a:gd name="T129" fmla="*/ 0 60000 65536"/>
                <a:gd name="T130" fmla="*/ 0 60000 65536"/>
                <a:gd name="T131" fmla="*/ 0 60000 65536"/>
                <a:gd name="T132" fmla="*/ 0 60000 65536"/>
                <a:gd name="T133" fmla="*/ 0 60000 65536"/>
                <a:gd name="T134" fmla="*/ 0 60000 65536"/>
                <a:gd name="T135" fmla="*/ 0 60000 65536"/>
                <a:gd name="T136" fmla="*/ 0 60000 65536"/>
                <a:gd name="T137" fmla="*/ 0 60000 65536"/>
                <a:gd name="T138" fmla="*/ 0 60000 65536"/>
                <a:gd name="T139" fmla="*/ 0 60000 65536"/>
                <a:gd name="T140" fmla="*/ 0 60000 65536"/>
                <a:gd name="T141" fmla="*/ 0 60000 65536"/>
                <a:gd name="T142" fmla="*/ 0 60000 65536"/>
                <a:gd name="T143" fmla="*/ 0 60000 65536"/>
                <a:gd name="T144" fmla="*/ 0 60000 65536"/>
                <a:gd name="T145" fmla="*/ 0 60000 65536"/>
                <a:gd name="T146" fmla="*/ 0 60000 65536"/>
                <a:gd name="T147" fmla="*/ 0 60000 65536"/>
                <a:gd name="T148" fmla="*/ 0 60000 65536"/>
                <a:gd name="T149" fmla="*/ 0 60000 65536"/>
                <a:gd name="T150" fmla="*/ 0 60000 65536"/>
                <a:gd name="T151" fmla="*/ 0 60000 65536"/>
                <a:gd name="T152" fmla="*/ 0 60000 65536"/>
                <a:gd name="T153" fmla="*/ 0 60000 65536"/>
                <a:gd name="T154" fmla="*/ 0 60000 65536"/>
                <a:gd name="T155" fmla="*/ 0 60000 65536"/>
                <a:gd name="T156" fmla="*/ 0 60000 65536"/>
                <a:gd name="T157" fmla="*/ 0 60000 65536"/>
                <a:gd name="T158" fmla="*/ 0 60000 65536"/>
                <a:gd name="T159" fmla="*/ 0 60000 65536"/>
                <a:gd name="T160" fmla="*/ 0 60000 65536"/>
                <a:gd name="T161" fmla="*/ 0 60000 65536"/>
                <a:gd name="T162" fmla="*/ 0 60000 65536"/>
                <a:gd name="T163" fmla="*/ 0 60000 65536"/>
                <a:gd name="T164" fmla="*/ 0 60000 65536"/>
                <a:gd name="T165" fmla="*/ 0 60000 65536"/>
                <a:gd name="T166" fmla="*/ 0 60000 65536"/>
                <a:gd name="T167" fmla="*/ 0 60000 65536"/>
                <a:gd name="T168" fmla="*/ 0 60000 65536"/>
                <a:gd name="T169" fmla="*/ 0 60000 65536"/>
                <a:gd name="T170" fmla="*/ 0 60000 65536"/>
                <a:gd name="T171" fmla="*/ 0 60000 65536"/>
                <a:gd name="T172" fmla="*/ 0 60000 65536"/>
                <a:gd name="T173" fmla="*/ 0 60000 65536"/>
                <a:gd name="T174" fmla="*/ 0 60000 65536"/>
                <a:gd name="T175" fmla="*/ 0 60000 65536"/>
                <a:gd name="T176" fmla="*/ 0 60000 65536"/>
                <a:gd name="T177" fmla="*/ 0 60000 65536"/>
                <a:gd name="T178" fmla="*/ 0 60000 65536"/>
                <a:gd name="T179" fmla="*/ 0 60000 65536"/>
                <a:gd name="T180" fmla="*/ 0 w 1838"/>
                <a:gd name="T181" fmla="*/ 0 h 2258"/>
                <a:gd name="T182" fmla="*/ 1838 w 1838"/>
                <a:gd name="T183" fmla="*/ 2258 h 2258"/>
              </a:gdLst>
              <a:ahLst/>
              <a:cxnLst>
                <a:cxn ang="T120">
                  <a:pos x="T0" y="T1"/>
                </a:cxn>
                <a:cxn ang="T121">
                  <a:pos x="T2" y="T3"/>
                </a:cxn>
                <a:cxn ang="T122">
                  <a:pos x="T4" y="T5"/>
                </a:cxn>
                <a:cxn ang="T123">
                  <a:pos x="T6" y="T7"/>
                </a:cxn>
                <a:cxn ang="T124">
                  <a:pos x="T8" y="T9"/>
                </a:cxn>
                <a:cxn ang="T125">
                  <a:pos x="T10" y="T11"/>
                </a:cxn>
                <a:cxn ang="T126">
                  <a:pos x="T12" y="T13"/>
                </a:cxn>
                <a:cxn ang="T127">
                  <a:pos x="T14" y="T15"/>
                </a:cxn>
                <a:cxn ang="T128">
                  <a:pos x="T16" y="T17"/>
                </a:cxn>
                <a:cxn ang="T129">
                  <a:pos x="T18" y="T19"/>
                </a:cxn>
                <a:cxn ang="T130">
                  <a:pos x="T20" y="T21"/>
                </a:cxn>
                <a:cxn ang="T131">
                  <a:pos x="T22" y="T23"/>
                </a:cxn>
                <a:cxn ang="T132">
                  <a:pos x="T24" y="T25"/>
                </a:cxn>
                <a:cxn ang="T133">
                  <a:pos x="T26" y="T27"/>
                </a:cxn>
                <a:cxn ang="T134">
                  <a:pos x="T28" y="T29"/>
                </a:cxn>
                <a:cxn ang="T135">
                  <a:pos x="T30" y="T31"/>
                </a:cxn>
                <a:cxn ang="T136">
                  <a:pos x="T32" y="T33"/>
                </a:cxn>
                <a:cxn ang="T137">
                  <a:pos x="T34" y="T35"/>
                </a:cxn>
                <a:cxn ang="T138">
                  <a:pos x="T36" y="T37"/>
                </a:cxn>
                <a:cxn ang="T139">
                  <a:pos x="T38" y="T39"/>
                </a:cxn>
                <a:cxn ang="T140">
                  <a:pos x="T40" y="T41"/>
                </a:cxn>
                <a:cxn ang="T141">
                  <a:pos x="T42" y="T43"/>
                </a:cxn>
                <a:cxn ang="T142">
                  <a:pos x="T44" y="T45"/>
                </a:cxn>
                <a:cxn ang="T143">
                  <a:pos x="T46" y="T47"/>
                </a:cxn>
                <a:cxn ang="T144">
                  <a:pos x="T48" y="T49"/>
                </a:cxn>
                <a:cxn ang="T145">
                  <a:pos x="T50" y="T51"/>
                </a:cxn>
                <a:cxn ang="T146">
                  <a:pos x="T52" y="T53"/>
                </a:cxn>
                <a:cxn ang="T147">
                  <a:pos x="T54" y="T55"/>
                </a:cxn>
                <a:cxn ang="T148">
                  <a:pos x="T56" y="T57"/>
                </a:cxn>
                <a:cxn ang="T149">
                  <a:pos x="T58" y="T59"/>
                </a:cxn>
                <a:cxn ang="T150">
                  <a:pos x="T60" y="T61"/>
                </a:cxn>
                <a:cxn ang="T151">
                  <a:pos x="T62" y="T63"/>
                </a:cxn>
                <a:cxn ang="T152">
                  <a:pos x="T64" y="T65"/>
                </a:cxn>
                <a:cxn ang="T153">
                  <a:pos x="T66" y="T67"/>
                </a:cxn>
                <a:cxn ang="T154">
                  <a:pos x="T68" y="T69"/>
                </a:cxn>
                <a:cxn ang="T155">
                  <a:pos x="T70" y="T71"/>
                </a:cxn>
                <a:cxn ang="T156">
                  <a:pos x="T72" y="T73"/>
                </a:cxn>
                <a:cxn ang="T157">
                  <a:pos x="T74" y="T75"/>
                </a:cxn>
                <a:cxn ang="T158">
                  <a:pos x="T76" y="T77"/>
                </a:cxn>
                <a:cxn ang="T159">
                  <a:pos x="T78" y="T79"/>
                </a:cxn>
                <a:cxn ang="T160">
                  <a:pos x="T80" y="T81"/>
                </a:cxn>
                <a:cxn ang="T161">
                  <a:pos x="T82" y="T83"/>
                </a:cxn>
                <a:cxn ang="T162">
                  <a:pos x="T84" y="T85"/>
                </a:cxn>
                <a:cxn ang="T163">
                  <a:pos x="T86" y="T87"/>
                </a:cxn>
                <a:cxn ang="T164">
                  <a:pos x="T88" y="T89"/>
                </a:cxn>
                <a:cxn ang="T165">
                  <a:pos x="T90" y="T91"/>
                </a:cxn>
                <a:cxn ang="T166">
                  <a:pos x="T92" y="T93"/>
                </a:cxn>
                <a:cxn ang="T167">
                  <a:pos x="T94" y="T95"/>
                </a:cxn>
                <a:cxn ang="T168">
                  <a:pos x="T96" y="T97"/>
                </a:cxn>
                <a:cxn ang="T169">
                  <a:pos x="T98" y="T99"/>
                </a:cxn>
                <a:cxn ang="T170">
                  <a:pos x="T100" y="T101"/>
                </a:cxn>
                <a:cxn ang="T171">
                  <a:pos x="T102" y="T103"/>
                </a:cxn>
                <a:cxn ang="T172">
                  <a:pos x="T104" y="T105"/>
                </a:cxn>
                <a:cxn ang="T173">
                  <a:pos x="T106" y="T107"/>
                </a:cxn>
                <a:cxn ang="T174">
                  <a:pos x="T108" y="T109"/>
                </a:cxn>
                <a:cxn ang="T175">
                  <a:pos x="T110" y="T111"/>
                </a:cxn>
                <a:cxn ang="T176">
                  <a:pos x="T112" y="T113"/>
                </a:cxn>
                <a:cxn ang="T177">
                  <a:pos x="T114" y="T115"/>
                </a:cxn>
                <a:cxn ang="T178">
                  <a:pos x="T116" y="T117"/>
                </a:cxn>
                <a:cxn ang="T179">
                  <a:pos x="T118" y="T119"/>
                </a:cxn>
              </a:cxnLst>
              <a:rect l="T180" t="T181" r="T182" b="T183"/>
              <a:pathLst>
                <a:path w="1838" h="2258">
                  <a:moveTo>
                    <a:pt x="1838" y="773"/>
                  </a:moveTo>
                  <a:lnTo>
                    <a:pt x="1745" y="708"/>
                  </a:lnTo>
                  <a:lnTo>
                    <a:pt x="1653" y="644"/>
                  </a:lnTo>
                  <a:lnTo>
                    <a:pt x="1560" y="579"/>
                  </a:lnTo>
                  <a:lnTo>
                    <a:pt x="1467" y="515"/>
                  </a:lnTo>
                  <a:lnTo>
                    <a:pt x="1374" y="451"/>
                  </a:lnTo>
                  <a:lnTo>
                    <a:pt x="1281" y="386"/>
                  </a:lnTo>
                  <a:lnTo>
                    <a:pt x="1189" y="322"/>
                  </a:lnTo>
                  <a:lnTo>
                    <a:pt x="1096" y="258"/>
                  </a:lnTo>
                  <a:lnTo>
                    <a:pt x="1003" y="193"/>
                  </a:lnTo>
                  <a:lnTo>
                    <a:pt x="910" y="129"/>
                  </a:lnTo>
                  <a:lnTo>
                    <a:pt x="817" y="64"/>
                  </a:lnTo>
                  <a:lnTo>
                    <a:pt x="725" y="0"/>
                  </a:lnTo>
                  <a:lnTo>
                    <a:pt x="697" y="41"/>
                  </a:lnTo>
                  <a:lnTo>
                    <a:pt x="669" y="82"/>
                  </a:lnTo>
                  <a:lnTo>
                    <a:pt x="642" y="124"/>
                  </a:lnTo>
                  <a:lnTo>
                    <a:pt x="616" y="165"/>
                  </a:lnTo>
                  <a:lnTo>
                    <a:pt x="590" y="208"/>
                  </a:lnTo>
                  <a:lnTo>
                    <a:pt x="564" y="250"/>
                  </a:lnTo>
                  <a:lnTo>
                    <a:pt x="540" y="293"/>
                  </a:lnTo>
                  <a:lnTo>
                    <a:pt x="515" y="336"/>
                  </a:lnTo>
                  <a:lnTo>
                    <a:pt x="491" y="379"/>
                  </a:lnTo>
                  <a:lnTo>
                    <a:pt x="468" y="423"/>
                  </a:lnTo>
                  <a:lnTo>
                    <a:pt x="445" y="467"/>
                  </a:lnTo>
                  <a:lnTo>
                    <a:pt x="423" y="511"/>
                  </a:lnTo>
                  <a:lnTo>
                    <a:pt x="401" y="556"/>
                  </a:lnTo>
                  <a:lnTo>
                    <a:pt x="380" y="601"/>
                  </a:lnTo>
                  <a:lnTo>
                    <a:pt x="359" y="646"/>
                  </a:lnTo>
                  <a:lnTo>
                    <a:pt x="339" y="691"/>
                  </a:lnTo>
                  <a:lnTo>
                    <a:pt x="320" y="736"/>
                  </a:lnTo>
                  <a:lnTo>
                    <a:pt x="301" y="782"/>
                  </a:lnTo>
                  <a:lnTo>
                    <a:pt x="282" y="828"/>
                  </a:lnTo>
                  <a:lnTo>
                    <a:pt x="264" y="874"/>
                  </a:lnTo>
                  <a:lnTo>
                    <a:pt x="247" y="921"/>
                  </a:lnTo>
                  <a:lnTo>
                    <a:pt x="230" y="967"/>
                  </a:lnTo>
                  <a:lnTo>
                    <a:pt x="214" y="1014"/>
                  </a:lnTo>
                  <a:lnTo>
                    <a:pt x="199" y="1061"/>
                  </a:lnTo>
                  <a:lnTo>
                    <a:pt x="183" y="1108"/>
                  </a:lnTo>
                  <a:lnTo>
                    <a:pt x="169" y="1156"/>
                  </a:lnTo>
                  <a:lnTo>
                    <a:pt x="155" y="1203"/>
                  </a:lnTo>
                  <a:lnTo>
                    <a:pt x="142" y="1251"/>
                  </a:lnTo>
                  <a:lnTo>
                    <a:pt x="129" y="1299"/>
                  </a:lnTo>
                  <a:lnTo>
                    <a:pt x="117" y="1347"/>
                  </a:lnTo>
                  <a:lnTo>
                    <a:pt x="106" y="1395"/>
                  </a:lnTo>
                  <a:lnTo>
                    <a:pt x="95" y="1443"/>
                  </a:lnTo>
                  <a:lnTo>
                    <a:pt x="84" y="1492"/>
                  </a:lnTo>
                  <a:lnTo>
                    <a:pt x="75" y="1540"/>
                  </a:lnTo>
                  <a:lnTo>
                    <a:pt x="65" y="1589"/>
                  </a:lnTo>
                  <a:lnTo>
                    <a:pt x="57" y="1638"/>
                  </a:lnTo>
                  <a:lnTo>
                    <a:pt x="49" y="1687"/>
                  </a:lnTo>
                  <a:lnTo>
                    <a:pt x="41" y="1736"/>
                  </a:lnTo>
                  <a:lnTo>
                    <a:pt x="35" y="1785"/>
                  </a:lnTo>
                  <a:lnTo>
                    <a:pt x="28" y="1834"/>
                  </a:lnTo>
                  <a:lnTo>
                    <a:pt x="23" y="1883"/>
                  </a:lnTo>
                  <a:lnTo>
                    <a:pt x="18" y="1932"/>
                  </a:lnTo>
                  <a:lnTo>
                    <a:pt x="13" y="1982"/>
                  </a:lnTo>
                  <a:lnTo>
                    <a:pt x="10" y="2031"/>
                  </a:lnTo>
                  <a:lnTo>
                    <a:pt x="6" y="2080"/>
                  </a:lnTo>
                  <a:lnTo>
                    <a:pt x="4" y="2130"/>
                  </a:lnTo>
                  <a:lnTo>
                    <a:pt x="2" y="2179"/>
                  </a:lnTo>
                  <a:lnTo>
                    <a:pt x="0" y="2229"/>
                  </a:lnTo>
                  <a:lnTo>
                    <a:pt x="113" y="2231"/>
                  </a:lnTo>
                  <a:lnTo>
                    <a:pt x="226" y="2234"/>
                  </a:lnTo>
                  <a:lnTo>
                    <a:pt x="339" y="2236"/>
                  </a:lnTo>
                  <a:lnTo>
                    <a:pt x="452" y="2239"/>
                  </a:lnTo>
                  <a:lnTo>
                    <a:pt x="565" y="2241"/>
                  </a:lnTo>
                  <a:lnTo>
                    <a:pt x="678" y="2243"/>
                  </a:lnTo>
                  <a:lnTo>
                    <a:pt x="791" y="2246"/>
                  </a:lnTo>
                  <a:lnTo>
                    <a:pt x="904" y="2248"/>
                  </a:lnTo>
                  <a:lnTo>
                    <a:pt x="1017" y="2251"/>
                  </a:lnTo>
                  <a:lnTo>
                    <a:pt x="1130" y="2253"/>
                  </a:lnTo>
                  <a:lnTo>
                    <a:pt x="1242" y="2256"/>
                  </a:lnTo>
                  <a:lnTo>
                    <a:pt x="1355" y="2258"/>
                  </a:lnTo>
                  <a:lnTo>
                    <a:pt x="1356" y="2225"/>
                  </a:lnTo>
                  <a:lnTo>
                    <a:pt x="1358" y="2192"/>
                  </a:lnTo>
                  <a:lnTo>
                    <a:pt x="1359" y="2159"/>
                  </a:lnTo>
                  <a:lnTo>
                    <a:pt x="1361" y="2126"/>
                  </a:lnTo>
                  <a:lnTo>
                    <a:pt x="1364" y="2094"/>
                  </a:lnTo>
                  <a:lnTo>
                    <a:pt x="1367" y="2061"/>
                  </a:lnTo>
                  <a:lnTo>
                    <a:pt x="1370" y="2028"/>
                  </a:lnTo>
                  <a:lnTo>
                    <a:pt x="1374" y="1995"/>
                  </a:lnTo>
                  <a:lnTo>
                    <a:pt x="1378" y="1962"/>
                  </a:lnTo>
                  <a:lnTo>
                    <a:pt x="1383" y="1930"/>
                  </a:lnTo>
                  <a:lnTo>
                    <a:pt x="1388" y="1897"/>
                  </a:lnTo>
                  <a:lnTo>
                    <a:pt x="1393" y="1864"/>
                  </a:lnTo>
                  <a:lnTo>
                    <a:pt x="1399" y="1832"/>
                  </a:lnTo>
                  <a:lnTo>
                    <a:pt x="1405" y="1799"/>
                  </a:lnTo>
                  <a:lnTo>
                    <a:pt x="1411" y="1767"/>
                  </a:lnTo>
                  <a:lnTo>
                    <a:pt x="1418" y="1735"/>
                  </a:lnTo>
                  <a:lnTo>
                    <a:pt x="1425" y="1702"/>
                  </a:lnTo>
                  <a:lnTo>
                    <a:pt x="1433" y="1670"/>
                  </a:lnTo>
                  <a:lnTo>
                    <a:pt x="1441" y="1638"/>
                  </a:lnTo>
                  <a:lnTo>
                    <a:pt x="1450" y="1606"/>
                  </a:lnTo>
                  <a:lnTo>
                    <a:pt x="1459" y="1575"/>
                  </a:lnTo>
                  <a:lnTo>
                    <a:pt x="1468" y="1543"/>
                  </a:lnTo>
                  <a:lnTo>
                    <a:pt x="1477" y="1511"/>
                  </a:lnTo>
                  <a:lnTo>
                    <a:pt x="1487" y="1480"/>
                  </a:lnTo>
                  <a:lnTo>
                    <a:pt x="1498" y="1449"/>
                  </a:lnTo>
                  <a:lnTo>
                    <a:pt x="1509" y="1417"/>
                  </a:lnTo>
                  <a:lnTo>
                    <a:pt x="1520" y="1386"/>
                  </a:lnTo>
                  <a:lnTo>
                    <a:pt x="1531" y="1355"/>
                  </a:lnTo>
                  <a:lnTo>
                    <a:pt x="1543" y="1325"/>
                  </a:lnTo>
                  <a:lnTo>
                    <a:pt x="1555" y="1294"/>
                  </a:lnTo>
                  <a:lnTo>
                    <a:pt x="1568" y="1263"/>
                  </a:lnTo>
                  <a:lnTo>
                    <a:pt x="1581" y="1233"/>
                  </a:lnTo>
                  <a:lnTo>
                    <a:pt x="1595" y="1203"/>
                  </a:lnTo>
                  <a:lnTo>
                    <a:pt x="1608" y="1173"/>
                  </a:lnTo>
                  <a:lnTo>
                    <a:pt x="1622" y="1143"/>
                  </a:lnTo>
                  <a:lnTo>
                    <a:pt x="1637" y="1113"/>
                  </a:lnTo>
                  <a:lnTo>
                    <a:pt x="1652" y="1084"/>
                  </a:lnTo>
                  <a:lnTo>
                    <a:pt x="1667" y="1055"/>
                  </a:lnTo>
                  <a:lnTo>
                    <a:pt x="1683" y="1025"/>
                  </a:lnTo>
                  <a:lnTo>
                    <a:pt x="1698" y="996"/>
                  </a:lnTo>
                  <a:lnTo>
                    <a:pt x="1715" y="968"/>
                  </a:lnTo>
                  <a:lnTo>
                    <a:pt x="1731" y="939"/>
                  </a:lnTo>
                  <a:lnTo>
                    <a:pt x="1748" y="911"/>
                  </a:lnTo>
                  <a:lnTo>
                    <a:pt x="1766" y="883"/>
                  </a:lnTo>
                  <a:lnTo>
                    <a:pt x="1783" y="855"/>
                  </a:lnTo>
                  <a:lnTo>
                    <a:pt x="1801" y="827"/>
                  </a:lnTo>
                  <a:lnTo>
                    <a:pt x="1820" y="800"/>
                  </a:lnTo>
                  <a:lnTo>
                    <a:pt x="1838" y="773"/>
                  </a:lnTo>
                </a:path>
              </a:pathLst>
            </a:custGeom>
            <a:solidFill>
              <a:srgbClr val="FF3333"/>
            </a:solidFill>
            <a:ln w="25400">
              <a:noFill/>
              <a:prstDash val="solid"/>
              <a:round/>
              <a:headEnd/>
              <a:tailEnd/>
            </a:ln>
            <a:effectLst>
              <a:outerShdw blurRad="44450" dist="27940" dir="5400000" algn="ctr">
                <a:srgbClr val="000000">
                  <a:alpha val="32000"/>
                </a:srgbClr>
              </a:outerShdw>
            </a:effectLst>
            <a:scene3d>
              <a:camera prst="orthographicFront">
                <a:rot lat="0" lon="0" rev="0"/>
              </a:camera>
              <a:lightRig rig="balanced" dir="t">
                <a:rot lat="0" lon="0" rev="8700000"/>
              </a:lightRig>
            </a:scene3d>
            <a:sp3d>
              <a:bevelT w="190500" h="38100"/>
            </a:sp3d>
          </xdr:spPr>
        </xdr:sp>
        <xdr:sp macro="" textlink="">
          <xdr:nvSpPr>
            <xdr:cNvPr id="20" name="Freeform 383"/>
            <xdr:cNvSpPr>
              <a:spLocks/>
            </xdr:cNvSpPr>
          </xdr:nvSpPr>
          <xdr:spPr bwMode="auto">
            <a:xfrm>
              <a:off x="450915" y="3935368"/>
              <a:ext cx="673826" cy="597403"/>
            </a:xfrm>
            <a:custGeom>
              <a:avLst/>
              <a:gdLst>
                <a:gd name="T0" fmla="*/ 2147483647 w 2343"/>
                <a:gd name="T1" fmla="*/ 2147483647 h 2198"/>
                <a:gd name="T2" fmla="*/ 2147483647 w 2343"/>
                <a:gd name="T3" fmla="*/ 2147483647 h 2198"/>
                <a:gd name="T4" fmla="*/ 2147483647 w 2343"/>
                <a:gd name="T5" fmla="*/ 2147483647 h 2198"/>
                <a:gd name="T6" fmla="*/ 2147483647 w 2343"/>
                <a:gd name="T7" fmla="*/ 2147483647 h 2198"/>
                <a:gd name="T8" fmla="*/ 2147483647 w 2343"/>
                <a:gd name="T9" fmla="*/ 2147483647 h 2198"/>
                <a:gd name="T10" fmla="*/ 2147483647 w 2343"/>
                <a:gd name="T11" fmla="*/ 2147483647 h 2198"/>
                <a:gd name="T12" fmla="*/ 2147483647 w 2343"/>
                <a:gd name="T13" fmla="*/ 2147483647 h 2198"/>
                <a:gd name="T14" fmla="*/ 2147483647 w 2343"/>
                <a:gd name="T15" fmla="*/ 2147483647 h 2198"/>
                <a:gd name="T16" fmla="*/ 2147483647 w 2343"/>
                <a:gd name="T17" fmla="*/ 2147483647 h 2198"/>
                <a:gd name="T18" fmla="*/ 2147483647 w 2343"/>
                <a:gd name="T19" fmla="*/ 2147483647 h 2198"/>
                <a:gd name="T20" fmla="*/ 2147483647 w 2343"/>
                <a:gd name="T21" fmla="*/ 2147483647 h 2198"/>
                <a:gd name="T22" fmla="*/ 2147483647 w 2343"/>
                <a:gd name="T23" fmla="*/ 2147483647 h 2198"/>
                <a:gd name="T24" fmla="*/ 2147483647 w 2343"/>
                <a:gd name="T25" fmla="*/ 2147483647 h 2198"/>
                <a:gd name="T26" fmla="*/ 2147483647 w 2343"/>
                <a:gd name="T27" fmla="*/ 2147483647 h 2198"/>
                <a:gd name="T28" fmla="*/ 2147483647 w 2343"/>
                <a:gd name="T29" fmla="*/ 2147483647 h 2198"/>
                <a:gd name="T30" fmla="*/ 2147483647 w 2343"/>
                <a:gd name="T31" fmla="*/ 2147483647 h 2198"/>
                <a:gd name="T32" fmla="*/ 2147483647 w 2343"/>
                <a:gd name="T33" fmla="*/ 2147483647 h 2198"/>
                <a:gd name="T34" fmla="*/ 2147483647 w 2343"/>
                <a:gd name="T35" fmla="*/ 2147483647 h 2198"/>
                <a:gd name="T36" fmla="*/ 2147483647 w 2343"/>
                <a:gd name="T37" fmla="*/ 2147483647 h 2198"/>
                <a:gd name="T38" fmla="*/ 2147483647 w 2343"/>
                <a:gd name="T39" fmla="*/ 2147483647 h 2198"/>
                <a:gd name="T40" fmla="*/ 2147483647 w 2343"/>
                <a:gd name="T41" fmla="*/ 2147483647 h 2198"/>
                <a:gd name="T42" fmla="*/ 2147483647 w 2343"/>
                <a:gd name="T43" fmla="*/ 2147483647 h 2198"/>
                <a:gd name="T44" fmla="*/ 2147483647 w 2343"/>
                <a:gd name="T45" fmla="*/ 2147483647 h 2198"/>
                <a:gd name="T46" fmla="*/ 2147483647 w 2343"/>
                <a:gd name="T47" fmla="*/ 2147483647 h 2198"/>
                <a:gd name="T48" fmla="*/ 2147483647 w 2343"/>
                <a:gd name="T49" fmla="*/ 2147483647 h 2198"/>
                <a:gd name="T50" fmla="*/ 2147483647 w 2343"/>
                <a:gd name="T51" fmla="*/ 2147483647 h 2198"/>
                <a:gd name="T52" fmla="*/ 2147483647 w 2343"/>
                <a:gd name="T53" fmla="*/ 2147483647 h 2198"/>
                <a:gd name="T54" fmla="*/ 2147483647 w 2343"/>
                <a:gd name="T55" fmla="*/ 2147483647 h 2198"/>
                <a:gd name="T56" fmla="*/ 2147483647 w 2343"/>
                <a:gd name="T57" fmla="*/ 2147483647 h 2198"/>
                <a:gd name="T58" fmla="*/ 2147483647 w 2343"/>
                <a:gd name="T59" fmla="*/ 2147483647 h 2198"/>
                <a:gd name="T60" fmla="*/ 2147483647 w 2343"/>
                <a:gd name="T61" fmla="*/ 2147483647 h 2198"/>
                <a:gd name="T62" fmla="*/ 2147483647 w 2343"/>
                <a:gd name="T63" fmla="*/ 2147483647 h 2198"/>
                <a:gd name="T64" fmla="*/ 2147483647 w 2343"/>
                <a:gd name="T65" fmla="*/ 2147483647 h 2198"/>
                <a:gd name="T66" fmla="*/ 2147483647 w 2343"/>
                <a:gd name="T67" fmla="*/ 2147483647 h 2198"/>
                <a:gd name="T68" fmla="*/ 2147483647 w 2343"/>
                <a:gd name="T69" fmla="*/ 2147483647 h 2198"/>
                <a:gd name="T70" fmla="*/ 2147483647 w 2343"/>
                <a:gd name="T71" fmla="*/ 2147483647 h 2198"/>
                <a:gd name="T72" fmla="*/ 2147483647 w 2343"/>
                <a:gd name="T73" fmla="*/ 2147483647 h 2198"/>
                <a:gd name="T74" fmla="*/ 2147483647 w 2343"/>
                <a:gd name="T75" fmla="*/ 2147483647 h 2198"/>
                <a:gd name="T76" fmla="*/ 2147483647 w 2343"/>
                <a:gd name="T77" fmla="*/ 2147483647 h 2198"/>
                <a:gd name="T78" fmla="*/ 2147483647 w 2343"/>
                <a:gd name="T79" fmla="*/ 2147483647 h 2198"/>
                <a:gd name="T80" fmla="*/ 2147483647 w 2343"/>
                <a:gd name="T81" fmla="*/ 2147483647 h 2198"/>
                <a:gd name="T82" fmla="*/ 2147483647 w 2343"/>
                <a:gd name="T83" fmla="*/ 2147483647 h 2198"/>
                <a:gd name="T84" fmla="*/ 2147483647 w 2343"/>
                <a:gd name="T85" fmla="*/ 2147483647 h 2198"/>
                <a:gd name="T86" fmla="*/ 2147483647 w 2343"/>
                <a:gd name="T87" fmla="*/ 2147483647 h 2198"/>
                <a:gd name="T88" fmla="*/ 2147483647 w 2343"/>
                <a:gd name="T89" fmla="*/ 2147483647 h 2198"/>
                <a:gd name="T90" fmla="*/ 2147483647 w 2343"/>
                <a:gd name="T91" fmla="*/ 2147483647 h 2198"/>
                <a:gd name="T92" fmla="*/ 2147483647 w 2343"/>
                <a:gd name="T93" fmla="*/ 2147483647 h 2198"/>
                <a:gd name="T94" fmla="*/ 2147483647 w 2343"/>
                <a:gd name="T95" fmla="*/ 2147483647 h 2198"/>
                <a:gd name="T96" fmla="*/ 2147483647 w 2343"/>
                <a:gd name="T97" fmla="*/ 2147483647 h 2198"/>
                <a:gd name="T98" fmla="*/ 2147483647 w 2343"/>
                <a:gd name="T99" fmla="*/ 2147483647 h 2198"/>
                <a:gd name="T100" fmla="*/ 2147483647 w 2343"/>
                <a:gd name="T101" fmla="*/ 2147483647 h 2198"/>
                <a:gd name="T102" fmla="*/ 2147483647 w 2343"/>
                <a:gd name="T103" fmla="*/ 2147483647 h 2198"/>
                <a:gd name="T104" fmla="*/ 2147483647 w 2343"/>
                <a:gd name="T105" fmla="*/ 2147483647 h 2198"/>
                <a:gd name="T106" fmla="*/ 2147483647 w 2343"/>
                <a:gd name="T107" fmla="*/ 2147483647 h 2198"/>
                <a:gd name="T108" fmla="*/ 2147483647 w 2343"/>
                <a:gd name="T109" fmla="*/ 2147483647 h 2198"/>
                <a:gd name="T110" fmla="*/ 2147483647 w 2343"/>
                <a:gd name="T111" fmla="*/ 2147483647 h 2198"/>
                <a:gd name="T112" fmla="*/ 2147483647 w 2343"/>
                <a:gd name="T113" fmla="*/ 2147483647 h 2198"/>
                <a:gd name="T114" fmla="*/ 2147483647 w 2343"/>
                <a:gd name="T115" fmla="*/ 2147483647 h 2198"/>
                <a:gd name="T116" fmla="*/ 2147483647 w 2343"/>
                <a:gd name="T117" fmla="*/ 2147483647 h 2198"/>
                <a:gd name="T118" fmla="*/ 2147483647 w 2343"/>
                <a:gd name="T119" fmla="*/ 2147483647 h 2198"/>
                <a:gd name="T120" fmla="*/ 0 60000 65536"/>
                <a:gd name="T121" fmla="*/ 0 60000 65536"/>
                <a:gd name="T122" fmla="*/ 0 60000 65536"/>
                <a:gd name="T123" fmla="*/ 0 60000 65536"/>
                <a:gd name="T124" fmla="*/ 0 60000 65536"/>
                <a:gd name="T125" fmla="*/ 0 60000 65536"/>
                <a:gd name="T126" fmla="*/ 0 60000 65536"/>
                <a:gd name="T127" fmla="*/ 0 60000 65536"/>
                <a:gd name="T128" fmla="*/ 0 60000 65536"/>
                <a:gd name="T129" fmla="*/ 0 60000 65536"/>
                <a:gd name="T130" fmla="*/ 0 60000 65536"/>
                <a:gd name="T131" fmla="*/ 0 60000 65536"/>
                <a:gd name="T132" fmla="*/ 0 60000 65536"/>
                <a:gd name="T133" fmla="*/ 0 60000 65536"/>
                <a:gd name="T134" fmla="*/ 0 60000 65536"/>
                <a:gd name="T135" fmla="*/ 0 60000 65536"/>
                <a:gd name="T136" fmla="*/ 0 60000 65536"/>
                <a:gd name="T137" fmla="*/ 0 60000 65536"/>
                <a:gd name="T138" fmla="*/ 0 60000 65536"/>
                <a:gd name="T139" fmla="*/ 0 60000 65536"/>
                <a:gd name="T140" fmla="*/ 0 60000 65536"/>
                <a:gd name="T141" fmla="*/ 0 60000 65536"/>
                <a:gd name="T142" fmla="*/ 0 60000 65536"/>
                <a:gd name="T143" fmla="*/ 0 60000 65536"/>
                <a:gd name="T144" fmla="*/ 0 60000 65536"/>
                <a:gd name="T145" fmla="*/ 0 60000 65536"/>
                <a:gd name="T146" fmla="*/ 0 60000 65536"/>
                <a:gd name="T147" fmla="*/ 0 60000 65536"/>
                <a:gd name="T148" fmla="*/ 0 60000 65536"/>
                <a:gd name="T149" fmla="*/ 0 60000 65536"/>
                <a:gd name="T150" fmla="*/ 0 60000 65536"/>
                <a:gd name="T151" fmla="*/ 0 60000 65536"/>
                <a:gd name="T152" fmla="*/ 0 60000 65536"/>
                <a:gd name="T153" fmla="*/ 0 60000 65536"/>
                <a:gd name="T154" fmla="*/ 0 60000 65536"/>
                <a:gd name="T155" fmla="*/ 0 60000 65536"/>
                <a:gd name="T156" fmla="*/ 0 60000 65536"/>
                <a:gd name="T157" fmla="*/ 0 60000 65536"/>
                <a:gd name="T158" fmla="*/ 0 60000 65536"/>
                <a:gd name="T159" fmla="*/ 0 60000 65536"/>
                <a:gd name="T160" fmla="*/ 0 60000 65536"/>
                <a:gd name="T161" fmla="*/ 0 60000 65536"/>
                <a:gd name="T162" fmla="*/ 0 60000 65536"/>
                <a:gd name="T163" fmla="*/ 0 60000 65536"/>
                <a:gd name="T164" fmla="*/ 0 60000 65536"/>
                <a:gd name="T165" fmla="*/ 0 60000 65536"/>
                <a:gd name="T166" fmla="*/ 0 60000 65536"/>
                <a:gd name="T167" fmla="*/ 0 60000 65536"/>
                <a:gd name="T168" fmla="*/ 0 60000 65536"/>
                <a:gd name="T169" fmla="*/ 0 60000 65536"/>
                <a:gd name="T170" fmla="*/ 0 60000 65536"/>
                <a:gd name="T171" fmla="*/ 0 60000 65536"/>
                <a:gd name="T172" fmla="*/ 0 60000 65536"/>
                <a:gd name="T173" fmla="*/ 0 60000 65536"/>
                <a:gd name="T174" fmla="*/ 0 60000 65536"/>
                <a:gd name="T175" fmla="*/ 0 60000 65536"/>
                <a:gd name="T176" fmla="*/ 0 60000 65536"/>
                <a:gd name="T177" fmla="*/ 0 60000 65536"/>
                <a:gd name="T178" fmla="*/ 0 60000 65536"/>
                <a:gd name="T179" fmla="*/ 0 60000 65536"/>
                <a:gd name="T180" fmla="*/ 0 w 2343"/>
                <a:gd name="T181" fmla="*/ 0 h 2198"/>
                <a:gd name="T182" fmla="*/ 2343 w 2343"/>
                <a:gd name="T183" fmla="*/ 2198 h 2198"/>
              </a:gdLst>
              <a:ahLst/>
              <a:cxnLst>
                <a:cxn ang="T120">
                  <a:pos x="T0" y="T1"/>
                </a:cxn>
                <a:cxn ang="T121">
                  <a:pos x="T2" y="T3"/>
                </a:cxn>
                <a:cxn ang="T122">
                  <a:pos x="T4" y="T5"/>
                </a:cxn>
                <a:cxn ang="T123">
                  <a:pos x="T6" y="T7"/>
                </a:cxn>
                <a:cxn ang="T124">
                  <a:pos x="T8" y="T9"/>
                </a:cxn>
                <a:cxn ang="T125">
                  <a:pos x="T10" y="T11"/>
                </a:cxn>
                <a:cxn ang="T126">
                  <a:pos x="T12" y="T13"/>
                </a:cxn>
                <a:cxn ang="T127">
                  <a:pos x="T14" y="T15"/>
                </a:cxn>
                <a:cxn ang="T128">
                  <a:pos x="T16" y="T17"/>
                </a:cxn>
                <a:cxn ang="T129">
                  <a:pos x="T18" y="T19"/>
                </a:cxn>
                <a:cxn ang="T130">
                  <a:pos x="T20" y="T21"/>
                </a:cxn>
                <a:cxn ang="T131">
                  <a:pos x="T22" y="T23"/>
                </a:cxn>
                <a:cxn ang="T132">
                  <a:pos x="T24" y="T25"/>
                </a:cxn>
                <a:cxn ang="T133">
                  <a:pos x="T26" y="T27"/>
                </a:cxn>
                <a:cxn ang="T134">
                  <a:pos x="T28" y="T29"/>
                </a:cxn>
                <a:cxn ang="T135">
                  <a:pos x="T30" y="T31"/>
                </a:cxn>
                <a:cxn ang="T136">
                  <a:pos x="T32" y="T33"/>
                </a:cxn>
                <a:cxn ang="T137">
                  <a:pos x="T34" y="T35"/>
                </a:cxn>
                <a:cxn ang="T138">
                  <a:pos x="T36" y="T37"/>
                </a:cxn>
                <a:cxn ang="T139">
                  <a:pos x="T38" y="T39"/>
                </a:cxn>
                <a:cxn ang="T140">
                  <a:pos x="T40" y="T41"/>
                </a:cxn>
                <a:cxn ang="T141">
                  <a:pos x="T42" y="T43"/>
                </a:cxn>
                <a:cxn ang="T142">
                  <a:pos x="T44" y="T45"/>
                </a:cxn>
                <a:cxn ang="T143">
                  <a:pos x="T46" y="T47"/>
                </a:cxn>
                <a:cxn ang="T144">
                  <a:pos x="T48" y="T49"/>
                </a:cxn>
                <a:cxn ang="T145">
                  <a:pos x="T50" y="T51"/>
                </a:cxn>
                <a:cxn ang="T146">
                  <a:pos x="T52" y="T53"/>
                </a:cxn>
                <a:cxn ang="T147">
                  <a:pos x="T54" y="T55"/>
                </a:cxn>
                <a:cxn ang="T148">
                  <a:pos x="T56" y="T57"/>
                </a:cxn>
                <a:cxn ang="T149">
                  <a:pos x="T58" y="T59"/>
                </a:cxn>
                <a:cxn ang="T150">
                  <a:pos x="T60" y="T61"/>
                </a:cxn>
                <a:cxn ang="T151">
                  <a:pos x="T62" y="T63"/>
                </a:cxn>
                <a:cxn ang="T152">
                  <a:pos x="T64" y="T65"/>
                </a:cxn>
                <a:cxn ang="T153">
                  <a:pos x="T66" y="T67"/>
                </a:cxn>
                <a:cxn ang="T154">
                  <a:pos x="T68" y="T69"/>
                </a:cxn>
                <a:cxn ang="T155">
                  <a:pos x="T70" y="T71"/>
                </a:cxn>
                <a:cxn ang="T156">
                  <a:pos x="T72" y="T73"/>
                </a:cxn>
                <a:cxn ang="T157">
                  <a:pos x="T74" y="T75"/>
                </a:cxn>
                <a:cxn ang="T158">
                  <a:pos x="T76" y="T77"/>
                </a:cxn>
                <a:cxn ang="T159">
                  <a:pos x="T78" y="T79"/>
                </a:cxn>
                <a:cxn ang="T160">
                  <a:pos x="T80" y="T81"/>
                </a:cxn>
                <a:cxn ang="T161">
                  <a:pos x="T82" y="T83"/>
                </a:cxn>
                <a:cxn ang="T162">
                  <a:pos x="T84" y="T85"/>
                </a:cxn>
                <a:cxn ang="T163">
                  <a:pos x="T86" y="T87"/>
                </a:cxn>
                <a:cxn ang="T164">
                  <a:pos x="T88" y="T89"/>
                </a:cxn>
                <a:cxn ang="T165">
                  <a:pos x="T90" y="T91"/>
                </a:cxn>
                <a:cxn ang="T166">
                  <a:pos x="T92" y="T93"/>
                </a:cxn>
                <a:cxn ang="T167">
                  <a:pos x="T94" y="T95"/>
                </a:cxn>
                <a:cxn ang="T168">
                  <a:pos x="T96" y="T97"/>
                </a:cxn>
                <a:cxn ang="T169">
                  <a:pos x="T98" y="T99"/>
                </a:cxn>
                <a:cxn ang="T170">
                  <a:pos x="T100" y="T101"/>
                </a:cxn>
                <a:cxn ang="T171">
                  <a:pos x="T102" y="T103"/>
                </a:cxn>
                <a:cxn ang="T172">
                  <a:pos x="T104" y="T105"/>
                </a:cxn>
                <a:cxn ang="T173">
                  <a:pos x="T106" y="T107"/>
                </a:cxn>
                <a:cxn ang="T174">
                  <a:pos x="T108" y="T109"/>
                </a:cxn>
                <a:cxn ang="T175">
                  <a:pos x="T110" y="T111"/>
                </a:cxn>
                <a:cxn ang="T176">
                  <a:pos x="T112" y="T113"/>
                </a:cxn>
                <a:cxn ang="T177">
                  <a:pos x="T114" y="T115"/>
                </a:cxn>
                <a:cxn ang="T178">
                  <a:pos x="T116" y="T117"/>
                </a:cxn>
                <a:cxn ang="T179">
                  <a:pos x="T118" y="T119"/>
                </a:cxn>
              </a:cxnLst>
              <a:rect l="T180" t="T181" r="T182" b="T183"/>
              <a:pathLst>
                <a:path w="2343" h="2198">
                  <a:moveTo>
                    <a:pt x="2343" y="1280"/>
                  </a:moveTo>
                  <a:lnTo>
                    <a:pt x="2305" y="1173"/>
                  </a:lnTo>
                  <a:lnTo>
                    <a:pt x="2268" y="1066"/>
                  </a:lnTo>
                  <a:lnTo>
                    <a:pt x="2231" y="960"/>
                  </a:lnTo>
                  <a:lnTo>
                    <a:pt x="2194" y="853"/>
                  </a:lnTo>
                  <a:lnTo>
                    <a:pt x="2156" y="747"/>
                  </a:lnTo>
                  <a:lnTo>
                    <a:pt x="2119" y="640"/>
                  </a:lnTo>
                  <a:lnTo>
                    <a:pt x="2082" y="533"/>
                  </a:lnTo>
                  <a:lnTo>
                    <a:pt x="2045" y="427"/>
                  </a:lnTo>
                  <a:lnTo>
                    <a:pt x="2007" y="320"/>
                  </a:lnTo>
                  <a:lnTo>
                    <a:pt x="1970" y="213"/>
                  </a:lnTo>
                  <a:lnTo>
                    <a:pt x="1933" y="107"/>
                  </a:lnTo>
                  <a:lnTo>
                    <a:pt x="1896" y="0"/>
                  </a:lnTo>
                  <a:lnTo>
                    <a:pt x="1849" y="17"/>
                  </a:lnTo>
                  <a:lnTo>
                    <a:pt x="1803" y="34"/>
                  </a:lnTo>
                  <a:lnTo>
                    <a:pt x="1757" y="52"/>
                  </a:lnTo>
                  <a:lnTo>
                    <a:pt x="1711" y="70"/>
                  </a:lnTo>
                  <a:lnTo>
                    <a:pt x="1665" y="89"/>
                  </a:lnTo>
                  <a:lnTo>
                    <a:pt x="1619" y="108"/>
                  </a:lnTo>
                  <a:lnTo>
                    <a:pt x="1574" y="128"/>
                  </a:lnTo>
                  <a:lnTo>
                    <a:pt x="1529" y="149"/>
                  </a:lnTo>
                  <a:lnTo>
                    <a:pt x="1484" y="170"/>
                  </a:lnTo>
                  <a:lnTo>
                    <a:pt x="1439" y="192"/>
                  </a:lnTo>
                  <a:lnTo>
                    <a:pt x="1395" y="214"/>
                  </a:lnTo>
                  <a:lnTo>
                    <a:pt x="1351" y="236"/>
                  </a:lnTo>
                  <a:lnTo>
                    <a:pt x="1307" y="260"/>
                  </a:lnTo>
                  <a:lnTo>
                    <a:pt x="1264" y="283"/>
                  </a:lnTo>
                  <a:lnTo>
                    <a:pt x="1221" y="308"/>
                  </a:lnTo>
                  <a:lnTo>
                    <a:pt x="1178" y="333"/>
                  </a:lnTo>
                  <a:lnTo>
                    <a:pt x="1135" y="358"/>
                  </a:lnTo>
                  <a:lnTo>
                    <a:pt x="1093" y="384"/>
                  </a:lnTo>
                  <a:lnTo>
                    <a:pt x="1051" y="410"/>
                  </a:lnTo>
                  <a:lnTo>
                    <a:pt x="1009" y="437"/>
                  </a:lnTo>
                  <a:lnTo>
                    <a:pt x="968" y="464"/>
                  </a:lnTo>
                  <a:lnTo>
                    <a:pt x="927" y="492"/>
                  </a:lnTo>
                  <a:lnTo>
                    <a:pt x="887" y="520"/>
                  </a:lnTo>
                  <a:lnTo>
                    <a:pt x="846" y="549"/>
                  </a:lnTo>
                  <a:lnTo>
                    <a:pt x="807" y="579"/>
                  </a:lnTo>
                  <a:lnTo>
                    <a:pt x="767" y="609"/>
                  </a:lnTo>
                  <a:lnTo>
                    <a:pt x="728" y="639"/>
                  </a:lnTo>
                  <a:lnTo>
                    <a:pt x="689" y="670"/>
                  </a:lnTo>
                  <a:lnTo>
                    <a:pt x="651" y="701"/>
                  </a:lnTo>
                  <a:lnTo>
                    <a:pt x="613" y="733"/>
                  </a:lnTo>
                  <a:lnTo>
                    <a:pt x="575" y="765"/>
                  </a:lnTo>
                  <a:lnTo>
                    <a:pt x="538" y="797"/>
                  </a:lnTo>
                  <a:lnTo>
                    <a:pt x="501" y="831"/>
                  </a:lnTo>
                  <a:lnTo>
                    <a:pt x="465" y="864"/>
                  </a:lnTo>
                  <a:lnTo>
                    <a:pt x="428" y="898"/>
                  </a:lnTo>
                  <a:lnTo>
                    <a:pt x="393" y="933"/>
                  </a:lnTo>
                  <a:lnTo>
                    <a:pt x="358" y="967"/>
                  </a:lnTo>
                  <a:lnTo>
                    <a:pt x="323" y="1003"/>
                  </a:lnTo>
                  <a:lnTo>
                    <a:pt x="289" y="1038"/>
                  </a:lnTo>
                  <a:lnTo>
                    <a:pt x="255" y="1075"/>
                  </a:lnTo>
                  <a:lnTo>
                    <a:pt x="221" y="1111"/>
                  </a:lnTo>
                  <a:lnTo>
                    <a:pt x="188" y="1148"/>
                  </a:lnTo>
                  <a:lnTo>
                    <a:pt x="156" y="1185"/>
                  </a:lnTo>
                  <a:lnTo>
                    <a:pt x="124" y="1223"/>
                  </a:lnTo>
                  <a:lnTo>
                    <a:pt x="92" y="1261"/>
                  </a:lnTo>
                  <a:lnTo>
                    <a:pt x="61" y="1300"/>
                  </a:lnTo>
                  <a:lnTo>
                    <a:pt x="30" y="1338"/>
                  </a:lnTo>
                  <a:lnTo>
                    <a:pt x="0" y="1378"/>
                  </a:lnTo>
                  <a:lnTo>
                    <a:pt x="90" y="1446"/>
                  </a:lnTo>
                  <a:lnTo>
                    <a:pt x="180" y="1514"/>
                  </a:lnTo>
                  <a:lnTo>
                    <a:pt x="270" y="1583"/>
                  </a:lnTo>
                  <a:lnTo>
                    <a:pt x="359" y="1651"/>
                  </a:lnTo>
                  <a:lnTo>
                    <a:pt x="449" y="1719"/>
                  </a:lnTo>
                  <a:lnTo>
                    <a:pt x="539" y="1788"/>
                  </a:lnTo>
                  <a:lnTo>
                    <a:pt x="629" y="1856"/>
                  </a:lnTo>
                  <a:lnTo>
                    <a:pt x="719" y="1924"/>
                  </a:lnTo>
                  <a:lnTo>
                    <a:pt x="809" y="1993"/>
                  </a:lnTo>
                  <a:lnTo>
                    <a:pt x="899" y="2061"/>
                  </a:lnTo>
                  <a:lnTo>
                    <a:pt x="989" y="2130"/>
                  </a:lnTo>
                  <a:lnTo>
                    <a:pt x="1079" y="2198"/>
                  </a:lnTo>
                  <a:lnTo>
                    <a:pt x="1099" y="2172"/>
                  </a:lnTo>
                  <a:lnTo>
                    <a:pt x="1119" y="2146"/>
                  </a:lnTo>
                  <a:lnTo>
                    <a:pt x="1140" y="2120"/>
                  </a:lnTo>
                  <a:lnTo>
                    <a:pt x="1161" y="2095"/>
                  </a:lnTo>
                  <a:lnTo>
                    <a:pt x="1182" y="2070"/>
                  </a:lnTo>
                  <a:lnTo>
                    <a:pt x="1204" y="2045"/>
                  </a:lnTo>
                  <a:lnTo>
                    <a:pt x="1226" y="2020"/>
                  </a:lnTo>
                  <a:lnTo>
                    <a:pt x="1248" y="1996"/>
                  </a:lnTo>
                  <a:lnTo>
                    <a:pt x="1271" y="1972"/>
                  </a:lnTo>
                  <a:lnTo>
                    <a:pt x="1294" y="1948"/>
                  </a:lnTo>
                  <a:lnTo>
                    <a:pt x="1317" y="1924"/>
                  </a:lnTo>
                  <a:lnTo>
                    <a:pt x="1341" y="1901"/>
                  </a:lnTo>
                  <a:lnTo>
                    <a:pt x="1364" y="1878"/>
                  </a:lnTo>
                  <a:lnTo>
                    <a:pt x="1388" y="1856"/>
                  </a:lnTo>
                  <a:lnTo>
                    <a:pt x="1413" y="1833"/>
                  </a:lnTo>
                  <a:lnTo>
                    <a:pt x="1437" y="1811"/>
                  </a:lnTo>
                  <a:lnTo>
                    <a:pt x="1462" y="1789"/>
                  </a:lnTo>
                  <a:lnTo>
                    <a:pt x="1487" y="1768"/>
                  </a:lnTo>
                  <a:lnTo>
                    <a:pt x="1513" y="1747"/>
                  </a:lnTo>
                  <a:lnTo>
                    <a:pt x="1538" y="1726"/>
                  </a:lnTo>
                  <a:lnTo>
                    <a:pt x="1564" y="1705"/>
                  </a:lnTo>
                  <a:lnTo>
                    <a:pt x="1590" y="1685"/>
                  </a:lnTo>
                  <a:lnTo>
                    <a:pt x="1616" y="1665"/>
                  </a:lnTo>
                  <a:lnTo>
                    <a:pt x="1643" y="1646"/>
                  </a:lnTo>
                  <a:lnTo>
                    <a:pt x="1670" y="1626"/>
                  </a:lnTo>
                  <a:lnTo>
                    <a:pt x="1697" y="1608"/>
                  </a:lnTo>
                  <a:lnTo>
                    <a:pt x="1724" y="1589"/>
                  </a:lnTo>
                  <a:lnTo>
                    <a:pt x="1752" y="1571"/>
                  </a:lnTo>
                  <a:lnTo>
                    <a:pt x="1779" y="1553"/>
                  </a:lnTo>
                  <a:lnTo>
                    <a:pt x="1807" y="1535"/>
                  </a:lnTo>
                  <a:lnTo>
                    <a:pt x="1836" y="1518"/>
                  </a:lnTo>
                  <a:lnTo>
                    <a:pt x="1864" y="1501"/>
                  </a:lnTo>
                  <a:lnTo>
                    <a:pt x="1892" y="1485"/>
                  </a:lnTo>
                  <a:lnTo>
                    <a:pt x="1921" y="1468"/>
                  </a:lnTo>
                  <a:lnTo>
                    <a:pt x="1950" y="1453"/>
                  </a:lnTo>
                  <a:lnTo>
                    <a:pt x="1979" y="1437"/>
                  </a:lnTo>
                  <a:lnTo>
                    <a:pt x="2009" y="1422"/>
                  </a:lnTo>
                  <a:lnTo>
                    <a:pt x="2038" y="1407"/>
                  </a:lnTo>
                  <a:lnTo>
                    <a:pt x="2068" y="1393"/>
                  </a:lnTo>
                  <a:lnTo>
                    <a:pt x="2098" y="1379"/>
                  </a:lnTo>
                  <a:lnTo>
                    <a:pt x="2128" y="1365"/>
                  </a:lnTo>
                  <a:lnTo>
                    <a:pt x="2158" y="1352"/>
                  </a:lnTo>
                  <a:lnTo>
                    <a:pt x="2189" y="1339"/>
                  </a:lnTo>
                  <a:lnTo>
                    <a:pt x="2219" y="1326"/>
                  </a:lnTo>
                  <a:lnTo>
                    <a:pt x="2250" y="1314"/>
                  </a:lnTo>
                  <a:lnTo>
                    <a:pt x="2281" y="1302"/>
                  </a:lnTo>
                  <a:lnTo>
                    <a:pt x="2311" y="1291"/>
                  </a:lnTo>
                  <a:lnTo>
                    <a:pt x="2343" y="1280"/>
                  </a:lnTo>
                </a:path>
              </a:pathLst>
            </a:custGeom>
            <a:solidFill>
              <a:srgbClr val="FF6600">
                <a:alpha val="90000"/>
              </a:srgbClr>
            </a:solidFill>
            <a:ln w="25400">
              <a:noFill/>
              <a:prstDash val="solid"/>
              <a:round/>
              <a:headEnd/>
              <a:tailEnd/>
            </a:ln>
            <a:effectLst>
              <a:outerShdw blurRad="44450" dist="27940" dir="5400000" algn="ctr">
                <a:srgbClr val="000000">
                  <a:alpha val="32000"/>
                </a:srgbClr>
              </a:outerShdw>
            </a:effectLst>
            <a:scene3d>
              <a:camera prst="orthographicFront">
                <a:rot lat="0" lon="0" rev="0"/>
              </a:camera>
              <a:lightRig rig="balanced" dir="t">
                <a:rot lat="0" lon="0" rev="8700000"/>
              </a:lightRig>
            </a:scene3d>
            <a:sp3d>
              <a:bevelT w="190500" h="38100"/>
            </a:sp3d>
          </xdr:spPr>
        </xdr:sp>
      </xdr:grpSp>
    </xdr:grpSp>
    <xdr:clientData/>
  </xdr:twoCellAnchor>
  <xdr:twoCellAnchor>
    <xdr:from>
      <xdr:col>6</xdr:col>
      <xdr:colOff>0</xdr:colOff>
      <xdr:row>8</xdr:row>
      <xdr:rowOff>51288</xdr:rowOff>
    </xdr:from>
    <xdr:to>
      <xdr:col>8</xdr:col>
      <xdr:colOff>600075</xdr:colOff>
      <xdr:row>19</xdr:row>
      <xdr:rowOff>147205</xdr:rowOff>
    </xdr:to>
    <xdr:sp macro="" textlink="">
      <xdr:nvSpPr>
        <xdr:cNvPr id="21" name="Rounded Rectangle 248"/>
        <xdr:cNvSpPr/>
      </xdr:nvSpPr>
      <xdr:spPr bwMode="auto">
        <a:xfrm>
          <a:off x="1943100" y="1295888"/>
          <a:ext cx="1819275" cy="1842167"/>
        </a:xfrm>
        <a:prstGeom prst="roundRect">
          <a:avLst>
            <a:gd name="adj" fmla="val 10723"/>
          </a:avLst>
        </a:prstGeom>
        <a:solidFill>
          <a:schemeClr val="bg1"/>
        </a:solidFill>
        <a:ln>
          <a:noFill/>
        </a:ln>
        <a:scene3d>
          <a:camera prst="orthographicFront"/>
          <a:lightRig rig="soft" dir="t"/>
        </a:scene3d>
        <a:sp3d prstMaterial="matte">
          <a:bevelT w="165100" h="165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marL="0" indent="0" algn="ctr"/>
          <a:endParaRPr lang="en-US" sz="1100">
            <a:solidFill>
              <a:sysClr val="windowText" lastClr="000000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6</xdr:col>
      <xdr:colOff>72357</xdr:colOff>
      <xdr:row>15</xdr:row>
      <xdr:rowOff>10680</xdr:rowOff>
    </xdr:from>
    <xdr:to>
      <xdr:col>8</xdr:col>
      <xdr:colOff>495301</xdr:colOff>
      <xdr:row>16</xdr:row>
      <xdr:rowOff>108528</xdr:rowOff>
    </xdr:to>
    <xdr:sp macro="" textlink="$AI$25">
      <xdr:nvSpPr>
        <xdr:cNvPr id="22" name="TextBox 474"/>
        <xdr:cNvSpPr txBox="1"/>
      </xdr:nvSpPr>
      <xdr:spPr bwMode="auto">
        <a:xfrm>
          <a:off x="2015457" y="2366530"/>
          <a:ext cx="1642144" cy="256598"/>
        </a:xfrm>
        <a:prstGeom prst="rect">
          <a:avLst/>
        </a:prstGeom>
        <a:solidFill>
          <a:schemeClr val="bg1">
            <a:lumMod val="5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b"/>
        <a:lstStyle/>
        <a:p>
          <a:pPr algn="ctr"/>
          <a:fld id="{8831DCDE-8219-4919-A3B2-09F891C3F944}" type="TxLink">
            <a:rPr lang="en-US" sz="1000" b="1" i="0" u="none" strike="noStrike">
              <a:solidFill>
                <a:schemeClr val="bg1"/>
              </a:solidFill>
              <a:latin typeface="Calibri"/>
              <a:cs typeface="Calibri"/>
            </a:rPr>
            <a:pPr algn="ctr"/>
            <a:t>Venda Média R$ (x1.000)</a:t>
          </a:fld>
          <a:endParaRPr lang="en-US" sz="1000" b="1">
            <a:solidFill>
              <a:schemeClr val="bg1"/>
            </a:solidFill>
            <a:latin typeface="+mn-lt"/>
            <a:cs typeface="Arial" pitchFamily="34" charset="0"/>
          </a:endParaRPr>
        </a:p>
      </xdr:txBody>
    </xdr:sp>
    <xdr:clientData/>
  </xdr:twoCellAnchor>
  <xdr:twoCellAnchor>
    <xdr:from>
      <xdr:col>6</xdr:col>
      <xdr:colOff>88866</xdr:colOff>
      <xdr:row>9</xdr:row>
      <xdr:rowOff>44621</xdr:rowOff>
    </xdr:from>
    <xdr:to>
      <xdr:col>8</xdr:col>
      <xdr:colOff>492746</xdr:colOff>
      <xdr:row>15</xdr:row>
      <xdr:rowOff>43993</xdr:rowOff>
    </xdr:to>
    <xdr:grpSp>
      <xdr:nvGrpSpPr>
        <xdr:cNvPr id="23" name="Grupo 22"/>
        <xdr:cNvGrpSpPr/>
      </xdr:nvGrpSpPr>
      <xdr:grpSpPr>
        <a:xfrm>
          <a:off x="2094129" y="1454989"/>
          <a:ext cx="1620406" cy="961899"/>
          <a:chOff x="222216" y="3968921"/>
          <a:chExt cx="1623080" cy="970922"/>
        </a:xfrm>
      </xdr:grpSpPr>
      <xdr:grpSp>
        <xdr:nvGrpSpPr>
          <xdr:cNvPr id="24" name="Grupo 95"/>
          <xdr:cNvGrpSpPr/>
        </xdr:nvGrpSpPr>
        <xdr:grpSpPr>
          <a:xfrm>
            <a:off x="222216" y="3968921"/>
            <a:ext cx="1623080" cy="860254"/>
            <a:chOff x="155541" y="4035596"/>
            <a:chExt cx="1623080" cy="860254"/>
          </a:xfrm>
        </xdr:grpSpPr>
        <xdr:sp macro="" textlink="'Dashboard Diagnóstico'!AJ50">
          <xdr:nvSpPr>
            <xdr:cNvPr id="28" name="TextBox 476"/>
            <xdr:cNvSpPr txBox="1"/>
          </xdr:nvSpPr>
          <xdr:spPr bwMode="auto">
            <a:xfrm>
              <a:off x="312537" y="4686010"/>
              <a:ext cx="373263" cy="209840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wrap="square" rtlCol="0" anchor="ctr"/>
            <a:lstStyle/>
            <a:p>
              <a:pPr algn="ctr"/>
              <a:fld id="{1B0C47CE-FF0B-4BA4-BB41-6D34E9DB8EAF}" type="TxLink">
                <a:rPr lang="en-US" sz="700" b="1" i="0" u="none" strike="noStrike" cap="none" spc="0">
                  <a:ln>
                    <a:noFill/>
                  </a:ln>
                  <a:solidFill>
                    <a:srgbClr val="000000"/>
                  </a:solidFill>
                  <a:effectLst/>
                  <a:latin typeface="Calibri"/>
                  <a:cs typeface="Calibri"/>
                </a:rPr>
                <a:pPr algn="ctr"/>
                <a:t>0</a:t>
              </a:fld>
              <a:endParaRPr lang="en-US" sz="700" b="1" cap="none" spc="0">
                <a:ln>
                  <a:noFill/>
                </a:ln>
                <a:solidFill>
                  <a:sysClr val="windowText" lastClr="000000"/>
                </a:solidFill>
                <a:effectLst/>
                <a:latin typeface="+mn-lt"/>
              </a:endParaRPr>
            </a:p>
          </xdr:txBody>
        </xdr:sp>
        <xdr:sp macro="" textlink="'Dashboard Diagnóstico'!AJ53">
          <xdr:nvSpPr>
            <xdr:cNvPr id="29" name="TextBox 477"/>
            <xdr:cNvSpPr txBox="1"/>
          </xdr:nvSpPr>
          <xdr:spPr bwMode="auto">
            <a:xfrm>
              <a:off x="428768" y="4464593"/>
              <a:ext cx="276082" cy="174082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wrap="square" rtlCol="0" anchor="ctr"/>
            <a:lstStyle/>
            <a:p>
              <a:pPr algn="ctr"/>
              <a:fld id="{85968F7D-94CF-4A0E-B103-1940FADC2106}" type="TxLink">
                <a:rPr lang="en-US" sz="700" b="1" i="0" u="none" strike="noStrike" cap="none" spc="0">
                  <a:ln>
                    <a:noFill/>
                  </a:ln>
                  <a:solidFill>
                    <a:srgbClr val="000000"/>
                  </a:solidFill>
                  <a:effectLst/>
                  <a:latin typeface="Calibri"/>
                  <a:cs typeface="Calibri"/>
                </a:rPr>
                <a:pPr algn="ctr"/>
                <a:t>60</a:t>
              </a:fld>
              <a:endParaRPr lang="en-US" sz="700" b="1" cap="none" spc="0">
                <a:ln>
                  <a:noFill/>
                </a:ln>
                <a:solidFill>
                  <a:sysClr val="windowText" lastClr="000000"/>
                </a:solidFill>
                <a:effectLst/>
                <a:latin typeface="+mn-lt"/>
              </a:endParaRPr>
            </a:p>
          </xdr:txBody>
        </xdr:sp>
        <xdr:sp macro="" textlink="'Dashboard Diagnóstico'!AJ54">
          <xdr:nvSpPr>
            <xdr:cNvPr id="30" name="TextBox 478"/>
            <xdr:cNvSpPr txBox="1"/>
          </xdr:nvSpPr>
          <xdr:spPr bwMode="auto">
            <a:xfrm>
              <a:off x="654246" y="4268354"/>
              <a:ext cx="337024" cy="236971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wrap="square" rtlCol="0" anchor="ctr"/>
            <a:lstStyle/>
            <a:p>
              <a:pPr algn="ctr"/>
              <a:fld id="{79FCC565-1EF3-4151-97B9-E07903E238C5}" type="TxLink">
                <a:rPr lang="en-US" sz="700" b="1" i="0" u="none" strike="noStrike" cap="none" spc="0">
                  <a:ln>
                    <a:noFill/>
                  </a:ln>
                  <a:solidFill>
                    <a:srgbClr val="000000"/>
                  </a:solidFill>
                  <a:effectLst/>
                  <a:latin typeface="Calibri"/>
                  <a:cs typeface="Calibri"/>
                </a:rPr>
                <a:pPr algn="ctr"/>
                <a:t>120</a:t>
              </a:fld>
              <a:endParaRPr lang="en-US" sz="700" b="1" cap="none" spc="0">
                <a:ln>
                  <a:noFill/>
                </a:ln>
                <a:solidFill>
                  <a:sysClr val="windowText" lastClr="000000"/>
                </a:solidFill>
                <a:effectLst/>
                <a:latin typeface="+mn-lt"/>
              </a:endParaRPr>
            </a:p>
          </xdr:txBody>
        </xdr:sp>
        <xdr:sp macro="" textlink="'Dashboard Diagnóstico'!AJ55">
          <xdr:nvSpPr>
            <xdr:cNvPr id="31" name="TextBox 479"/>
            <xdr:cNvSpPr txBox="1"/>
          </xdr:nvSpPr>
          <xdr:spPr bwMode="auto">
            <a:xfrm>
              <a:off x="943053" y="4291624"/>
              <a:ext cx="336355" cy="185126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wrap="square" rtlCol="0" anchor="ctr"/>
            <a:lstStyle/>
            <a:p>
              <a:pPr algn="ctr"/>
              <a:fld id="{C714E873-7F72-4BE5-A9CE-3B2A15A527C1}" type="TxLink">
                <a:rPr lang="en-US" sz="700" b="1" i="0" u="none" strike="noStrike" cap="none" spc="0">
                  <a:ln>
                    <a:noFill/>
                  </a:ln>
                  <a:solidFill>
                    <a:srgbClr val="000000"/>
                  </a:solidFill>
                  <a:effectLst/>
                  <a:latin typeface="Calibri"/>
                  <a:cs typeface="Calibri"/>
                </a:rPr>
                <a:pPr algn="ctr"/>
                <a:t>180</a:t>
              </a:fld>
              <a:endParaRPr lang="en-US" sz="700" b="1" cap="none" spc="0">
                <a:ln>
                  <a:noFill/>
                </a:ln>
                <a:solidFill>
                  <a:sysClr val="windowText" lastClr="000000"/>
                </a:solidFill>
                <a:effectLst/>
                <a:latin typeface="+mn-lt"/>
              </a:endParaRPr>
            </a:p>
          </xdr:txBody>
        </xdr:sp>
        <xdr:sp macro="" textlink="'Dashboard Diagnóstico'!AJ56">
          <xdr:nvSpPr>
            <xdr:cNvPr id="32" name="TextBox 480"/>
            <xdr:cNvSpPr txBox="1"/>
          </xdr:nvSpPr>
          <xdr:spPr bwMode="auto">
            <a:xfrm>
              <a:off x="1154527" y="4440236"/>
              <a:ext cx="344677" cy="2079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wrap="square" rtlCol="0" anchor="ctr"/>
            <a:lstStyle/>
            <a:p>
              <a:pPr algn="ctr"/>
              <a:fld id="{7F40F307-D840-421F-AB59-8247F54B6654}" type="TxLink">
                <a:rPr lang="en-US" sz="700" b="1" i="0" u="none" strike="noStrike" cap="none" spc="0">
                  <a:ln>
                    <a:noFill/>
                  </a:ln>
                  <a:solidFill>
                    <a:srgbClr val="000000"/>
                  </a:solidFill>
                  <a:effectLst/>
                  <a:latin typeface="Calibri"/>
                  <a:cs typeface="Calibri"/>
                </a:rPr>
                <a:pPr algn="ctr"/>
                <a:t>240</a:t>
              </a:fld>
              <a:endParaRPr lang="en-US" sz="700" b="1" cap="none" spc="0">
                <a:ln>
                  <a:noFill/>
                </a:ln>
                <a:solidFill>
                  <a:sysClr val="windowText" lastClr="000000"/>
                </a:solidFill>
                <a:effectLst/>
                <a:latin typeface="+mn-lt"/>
              </a:endParaRPr>
            </a:p>
          </xdr:txBody>
        </xdr:sp>
        <xdr:sp macro="" textlink="'Dashboard Diagnóstico'!AJ51">
          <xdr:nvSpPr>
            <xdr:cNvPr id="33" name="TextBox 481"/>
            <xdr:cNvSpPr txBox="1"/>
          </xdr:nvSpPr>
          <xdr:spPr bwMode="auto">
            <a:xfrm>
              <a:off x="1246835" y="4676485"/>
              <a:ext cx="334315" cy="21936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wrap="square" rtlCol="0" anchor="ctr"/>
            <a:lstStyle/>
            <a:p>
              <a:pPr algn="ctr"/>
              <a:fld id="{8A276996-F564-474E-8E1D-3FBC9EFCB5CE}" type="TxLink">
                <a:rPr lang="en-US" sz="700" b="1" i="0" u="none" strike="noStrike" cap="none" spc="0">
                  <a:ln>
                    <a:noFill/>
                  </a:ln>
                  <a:solidFill>
                    <a:srgbClr val="000000"/>
                  </a:solidFill>
                  <a:effectLst/>
                  <a:latin typeface="Calibri"/>
                  <a:cs typeface="Calibri"/>
                </a:rPr>
                <a:pPr algn="ctr"/>
                <a:t>300</a:t>
              </a:fld>
              <a:endParaRPr lang="en-US" sz="700" b="1" cap="none" spc="0">
                <a:ln>
                  <a:noFill/>
                </a:ln>
                <a:solidFill>
                  <a:sysClr val="windowText" lastClr="000000"/>
                </a:solidFill>
                <a:effectLst/>
                <a:latin typeface="+mn-lt"/>
              </a:endParaRPr>
            </a:p>
          </xdr:txBody>
        </xdr:sp>
        <xdr:grpSp>
          <xdr:nvGrpSpPr>
            <xdr:cNvPr id="34" name="Grupo 2141"/>
            <xdr:cNvGrpSpPr>
              <a:grpSpLocks noChangeAspect="1"/>
            </xdr:cNvGrpSpPr>
          </xdr:nvGrpSpPr>
          <xdr:grpSpPr>
            <a:xfrm>
              <a:off x="155541" y="4035596"/>
              <a:ext cx="1623080" cy="756000"/>
              <a:chOff x="212691" y="3873671"/>
              <a:chExt cx="2337595" cy="1088806"/>
            </a:xfrm>
          </xdr:grpSpPr>
          <xdr:sp macro="" textlink="">
            <xdr:nvSpPr>
              <xdr:cNvPr id="35" name="Freeform 362"/>
              <xdr:cNvSpPr>
                <a:spLocks/>
              </xdr:cNvSpPr>
            </xdr:nvSpPr>
            <xdr:spPr bwMode="auto">
              <a:xfrm>
                <a:off x="1044566" y="3873671"/>
                <a:ext cx="673845" cy="399537"/>
              </a:xfrm>
              <a:custGeom>
                <a:avLst/>
                <a:gdLst>
                  <a:gd name="T0" fmla="*/ 2147483647 w 2344"/>
                  <a:gd name="T1" fmla="*/ 2147483647 h 1470"/>
                  <a:gd name="T2" fmla="*/ 2147483647 w 2344"/>
                  <a:gd name="T3" fmla="*/ 2147483647 h 1470"/>
                  <a:gd name="T4" fmla="*/ 2147483647 w 2344"/>
                  <a:gd name="T5" fmla="*/ 2147483647 h 1470"/>
                  <a:gd name="T6" fmla="*/ 2147483647 w 2344"/>
                  <a:gd name="T7" fmla="*/ 2147483647 h 1470"/>
                  <a:gd name="T8" fmla="*/ 2147483647 w 2344"/>
                  <a:gd name="T9" fmla="*/ 2147483647 h 1470"/>
                  <a:gd name="T10" fmla="*/ 2147483647 w 2344"/>
                  <a:gd name="T11" fmla="*/ 2147483647 h 1470"/>
                  <a:gd name="T12" fmla="*/ 2147483647 w 2344"/>
                  <a:gd name="T13" fmla="*/ 2147483647 h 1470"/>
                  <a:gd name="T14" fmla="*/ 2147483647 w 2344"/>
                  <a:gd name="T15" fmla="*/ 2147483647 h 1470"/>
                  <a:gd name="T16" fmla="*/ 2147483647 w 2344"/>
                  <a:gd name="T17" fmla="*/ 2147483647 h 1470"/>
                  <a:gd name="T18" fmla="*/ 2147483647 w 2344"/>
                  <a:gd name="T19" fmla="*/ 2147483647 h 1470"/>
                  <a:gd name="T20" fmla="*/ 2147483647 w 2344"/>
                  <a:gd name="T21" fmla="*/ 2147483647 h 1470"/>
                  <a:gd name="T22" fmla="*/ 2147483647 w 2344"/>
                  <a:gd name="T23" fmla="*/ 2147483647 h 1470"/>
                  <a:gd name="T24" fmla="*/ 2147483647 w 2344"/>
                  <a:gd name="T25" fmla="*/ 2147483647 h 1470"/>
                  <a:gd name="T26" fmla="*/ 2147483647 w 2344"/>
                  <a:gd name="T27" fmla="*/ 2147483647 h 1470"/>
                  <a:gd name="T28" fmla="*/ 2147483647 w 2344"/>
                  <a:gd name="T29" fmla="*/ 2147483647 h 1470"/>
                  <a:gd name="T30" fmla="*/ 2147483647 w 2344"/>
                  <a:gd name="T31" fmla="*/ 2147483647 h 1470"/>
                  <a:gd name="T32" fmla="*/ 2147483647 w 2344"/>
                  <a:gd name="T33" fmla="*/ 2147483647 h 1470"/>
                  <a:gd name="T34" fmla="*/ 2147483647 w 2344"/>
                  <a:gd name="T35" fmla="*/ 0 h 1470"/>
                  <a:gd name="T36" fmla="*/ 2147483647 w 2344"/>
                  <a:gd name="T37" fmla="*/ 0 h 1470"/>
                  <a:gd name="T38" fmla="*/ 2147483647 w 2344"/>
                  <a:gd name="T39" fmla="*/ 2147483647 h 1470"/>
                  <a:gd name="T40" fmla="*/ 2147483647 w 2344"/>
                  <a:gd name="T41" fmla="*/ 2147483647 h 1470"/>
                  <a:gd name="T42" fmla="*/ 2147483647 w 2344"/>
                  <a:gd name="T43" fmla="*/ 2147483647 h 1470"/>
                  <a:gd name="T44" fmla="*/ 2147483647 w 2344"/>
                  <a:gd name="T45" fmla="*/ 2147483647 h 1470"/>
                  <a:gd name="T46" fmla="*/ 2147483647 w 2344"/>
                  <a:gd name="T47" fmla="*/ 2147483647 h 1470"/>
                  <a:gd name="T48" fmla="*/ 2147483647 w 2344"/>
                  <a:gd name="T49" fmla="*/ 2147483647 h 1470"/>
                  <a:gd name="T50" fmla="*/ 2147483647 w 2344"/>
                  <a:gd name="T51" fmla="*/ 2147483647 h 1470"/>
                  <a:gd name="T52" fmla="*/ 2147483647 w 2344"/>
                  <a:gd name="T53" fmla="*/ 2147483647 h 1470"/>
                  <a:gd name="T54" fmla="*/ 2147483647 w 2344"/>
                  <a:gd name="T55" fmla="*/ 2147483647 h 1470"/>
                  <a:gd name="T56" fmla="*/ 2147483647 w 2344"/>
                  <a:gd name="T57" fmla="*/ 2147483647 h 1470"/>
                  <a:gd name="T58" fmla="*/ 2147483647 w 2344"/>
                  <a:gd name="T59" fmla="*/ 2147483647 h 1470"/>
                  <a:gd name="T60" fmla="*/ 2147483647 w 2344"/>
                  <a:gd name="T61" fmla="*/ 2147483647 h 1470"/>
                  <a:gd name="T62" fmla="*/ 2147483647 w 2344"/>
                  <a:gd name="T63" fmla="*/ 2147483647 h 1470"/>
                  <a:gd name="T64" fmla="*/ 2147483647 w 2344"/>
                  <a:gd name="T65" fmla="*/ 2147483647 h 1470"/>
                  <a:gd name="T66" fmla="*/ 2147483647 w 2344"/>
                  <a:gd name="T67" fmla="*/ 2147483647 h 1470"/>
                  <a:gd name="T68" fmla="*/ 2147483647 w 2344"/>
                  <a:gd name="T69" fmla="*/ 2147483647 h 1470"/>
                  <a:gd name="T70" fmla="*/ 2147483647 w 2344"/>
                  <a:gd name="T71" fmla="*/ 2147483647 h 1470"/>
                  <a:gd name="T72" fmla="*/ 2147483647 w 2344"/>
                  <a:gd name="T73" fmla="*/ 2147483647 h 1470"/>
                  <a:gd name="T74" fmla="*/ 2147483647 w 2344"/>
                  <a:gd name="T75" fmla="*/ 2147483647 h 1470"/>
                  <a:gd name="T76" fmla="*/ 2147483647 w 2344"/>
                  <a:gd name="T77" fmla="*/ 2147483647 h 1470"/>
                  <a:gd name="T78" fmla="*/ 2147483647 w 2344"/>
                  <a:gd name="T79" fmla="*/ 2147483647 h 1470"/>
                  <a:gd name="T80" fmla="*/ 2147483647 w 2344"/>
                  <a:gd name="T81" fmla="*/ 2147483647 h 1470"/>
                  <a:gd name="T82" fmla="*/ 2147483647 w 2344"/>
                  <a:gd name="T83" fmla="*/ 2147483647 h 1470"/>
                  <a:gd name="T84" fmla="*/ 2147483647 w 2344"/>
                  <a:gd name="T85" fmla="*/ 2147483647 h 1470"/>
                  <a:gd name="T86" fmla="*/ 2147483647 w 2344"/>
                  <a:gd name="T87" fmla="*/ 2147483647 h 1470"/>
                  <a:gd name="T88" fmla="*/ 2147483647 w 2344"/>
                  <a:gd name="T89" fmla="*/ 2147483647 h 1470"/>
                  <a:gd name="T90" fmla="*/ 2147483647 w 2344"/>
                  <a:gd name="T91" fmla="*/ 2147483647 h 1470"/>
                  <a:gd name="T92" fmla="*/ 2147483647 w 2344"/>
                  <a:gd name="T93" fmla="*/ 2147483647 h 1470"/>
                  <a:gd name="T94" fmla="*/ 2147483647 w 2344"/>
                  <a:gd name="T95" fmla="*/ 2147483647 h 1470"/>
                  <a:gd name="T96" fmla="*/ 2147483647 w 2344"/>
                  <a:gd name="T97" fmla="*/ 2147483647 h 1470"/>
                  <a:gd name="T98" fmla="*/ 2147483647 w 2344"/>
                  <a:gd name="T99" fmla="*/ 2147483647 h 1470"/>
                  <a:gd name="T100" fmla="*/ 2147483647 w 2344"/>
                  <a:gd name="T101" fmla="*/ 2147483647 h 1470"/>
                  <a:gd name="T102" fmla="*/ 2147483647 w 2344"/>
                  <a:gd name="T103" fmla="*/ 2147483647 h 1470"/>
                  <a:gd name="T104" fmla="*/ 2147483647 w 2344"/>
                  <a:gd name="T105" fmla="*/ 2147483647 h 1470"/>
                  <a:gd name="T106" fmla="*/ 2147483647 w 2344"/>
                  <a:gd name="T107" fmla="*/ 2147483647 h 1470"/>
                  <a:gd name="T108" fmla="*/ 2147483647 w 2344"/>
                  <a:gd name="T109" fmla="*/ 2147483647 h 1470"/>
                  <a:gd name="T110" fmla="*/ 2147483647 w 2344"/>
                  <a:gd name="T111" fmla="*/ 2147483647 h 1470"/>
                  <a:gd name="T112" fmla="*/ 2147483647 w 2344"/>
                  <a:gd name="T113" fmla="*/ 2147483647 h 1470"/>
                  <a:gd name="T114" fmla="*/ 2147483647 w 2344"/>
                  <a:gd name="T115" fmla="*/ 2147483647 h 1470"/>
                  <a:gd name="T116" fmla="*/ 2147483647 w 2344"/>
                  <a:gd name="T117" fmla="*/ 2147483647 h 1470"/>
                  <a:gd name="T118" fmla="*/ 2147483647 w 2344"/>
                  <a:gd name="T119" fmla="*/ 2147483647 h 1470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  <a:gd name="T132" fmla="*/ 0 60000 65536"/>
                  <a:gd name="T133" fmla="*/ 0 60000 65536"/>
                  <a:gd name="T134" fmla="*/ 0 60000 65536"/>
                  <a:gd name="T135" fmla="*/ 0 60000 65536"/>
                  <a:gd name="T136" fmla="*/ 0 60000 65536"/>
                  <a:gd name="T137" fmla="*/ 0 60000 65536"/>
                  <a:gd name="T138" fmla="*/ 0 60000 65536"/>
                  <a:gd name="T139" fmla="*/ 0 60000 65536"/>
                  <a:gd name="T140" fmla="*/ 0 60000 65536"/>
                  <a:gd name="T141" fmla="*/ 0 60000 65536"/>
                  <a:gd name="T142" fmla="*/ 0 60000 65536"/>
                  <a:gd name="T143" fmla="*/ 0 60000 65536"/>
                  <a:gd name="T144" fmla="*/ 0 60000 65536"/>
                  <a:gd name="T145" fmla="*/ 0 60000 65536"/>
                  <a:gd name="T146" fmla="*/ 0 60000 65536"/>
                  <a:gd name="T147" fmla="*/ 0 60000 65536"/>
                  <a:gd name="T148" fmla="*/ 0 60000 65536"/>
                  <a:gd name="T149" fmla="*/ 0 60000 65536"/>
                  <a:gd name="T150" fmla="*/ 0 60000 65536"/>
                  <a:gd name="T151" fmla="*/ 0 60000 65536"/>
                  <a:gd name="T152" fmla="*/ 0 60000 65536"/>
                  <a:gd name="T153" fmla="*/ 0 60000 65536"/>
                  <a:gd name="T154" fmla="*/ 0 60000 65536"/>
                  <a:gd name="T155" fmla="*/ 0 60000 65536"/>
                  <a:gd name="T156" fmla="*/ 0 60000 65536"/>
                  <a:gd name="T157" fmla="*/ 0 60000 65536"/>
                  <a:gd name="T158" fmla="*/ 0 60000 65536"/>
                  <a:gd name="T159" fmla="*/ 0 60000 65536"/>
                  <a:gd name="T160" fmla="*/ 0 60000 65536"/>
                  <a:gd name="T161" fmla="*/ 0 60000 65536"/>
                  <a:gd name="T162" fmla="*/ 0 60000 65536"/>
                  <a:gd name="T163" fmla="*/ 0 60000 65536"/>
                  <a:gd name="T164" fmla="*/ 0 60000 65536"/>
                  <a:gd name="T165" fmla="*/ 0 60000 65536"/>
                  <a:gd name="T166" fmla="*/ 0 60000 65536"/>
                  <a:gd name="T167" fmla="*/ 0 60000 65536"/>
                  <a:gd name="T168" fmla="*/ 0 60000 65536"/>
                  <a:gd name="T169" fmla="*/ 0 60000 65536"/>
                  <a:gd name="T170" fmla="*/ 0 60000 65536"/>
                  <a:gd name="T171" fmla="*/ 0 60000 65536"/>
                  <a:gd name="T172" fmla="*/ 0 60000 65536"/>
                  <a:gd name="T173" fmla="*/ 0 60000 65536"/>
                  <a:gd name="T174" fmla="*/ 0 60000 65536"/>
                  <a:gd name="T175" fmla="*/ 0 60000 65536"/>
                  <a:gd name="T176" fmla="*/ 0 60000 65536"/>
                  <a:gd name="T177" fmla="*/ 0 60000 65536"/>
                  <a:gd name="T178" fmla="*/ 0 60000 65536"/>
                  <a:gd name="T179" fmla="*/ 0 60000 65536"/>
                  <a:gd name="T180" fmla="*/ 0 w 2344"/>
                  <a:gd name="T181" fmla="*/ 0 h 1470"/>
                  <a:gd name="T182" fmla="*/ 2344 w 2344"/>
                  <a:gd name="T183" fmla="*/ 1470 h 1470"/>
                </a:gdLst>
                <a:ahLst/>
                <a:cxnLst>
                  <a:cxn ang="T120">
                    <a:pos x="T0" y="T1"/>
                  </a:cxn>
                  <a:cxn ang="T121">
                    <a:pos x="T2" y="T3"/>
                  </a:cxn>
                  <a:cxn ang="T122">
                    <a:pos x="T4" y="T5"/>
                  </a:cxn>
                  <a:cxn ang="T123">
                    <a:pos x="T6" y="T7"/>
                  </a:cxn>
                  <a:cxn ang="T124">
                    <a:pos x="T8" y="T9"/>
                  </a:cxn>
                  <a:cxn ang="T125">
                    <a:pos x="T10" y="T11"/>
                  </a:cxn>
                  <a:cxn ang="T126">
                    <a:pos x="T12" y="T13"/>
                  </a:cxn>
                  <a:cxn ang="T127">
                    <a:pos x="T14" y="T15"/>
                  </a:cxn>
                  <a:cxn ang="T128">
                    <a:pos x="T16" y="T17"/>
                  </a:cxn>
                  <a:cxn ang="T129">
                    <a:pos x="T18" y="T19"/>
                  </a:cxn>
                  <a:cxn ang="T130">
                    <a:pos x="T20" y="T21"/>
                  </a:cxn>
                  <a:cxn ang="T131">
                    <a:pos x="T22" y="T23"/>
                  </a:cxn>
                  <a:cxn ang="T132">
                    <a:pos x="T24" y="T25"/>
                  </a:cxn>
                  <a:cxn ang="T133">
                    <a:pos x="T26" y="T27"/>
                  </a:cxn>
                  <a:cxn ang="T134">
                    <a:pos x="T28" y="T29"/>
                  </a:cxn>
                  <a:cxn ang="T135">
                    <a:pos x="T30" y="T31"/>
                  </a:cxn>
                  <a:cxn ang="T136">
                    <a:pos x="T32" y="T33"/>
                  </a:cxn>
                  <a:cxn ang="T137">
                    <a:pos x="T34" y="T35"/>
                  </a:cxn>
                  <a:cxn ang="T138">
                    <a:pos x="T36" y="T37"/>
                  </a:cxn>
                  <a:cxn ang="T139">
                    <a:pos x="T38" y="T39"/>
                  </a:cxn>
                  <a:cxn ang="T140">
                    <a:pos x="T40" y="T41"/>
                  </a:cxn>
                  <a:cxn ang="T141">
                    <a:pos x="T42" y="T43"/>
                  </a:cxn>
                  <a:cxn ang="T142">
                    <a:pos x="T44" y="T45"/>
                  </a:cxn>
                  <a:cxn ang="T143">
                    <a:pos x="T46" y="T47"/>
                  </a:cxn>
                  <a:cxn ang="T144">
                    <a:pos x="T48" y="T49"/>
                  </a:cxn>
                  <a:cxn ang="T145">
                    <a:pos x="T50" y="T51"/>
                  </a:cxn>
                  <a:cxn ang="T146">
                    <a:pos x="T52" y="T53"/>
                  </a:cxn>
                  <a:cxn ang="T147">
                    <a:pos x="T54" y="T55"/>
                  </a:cxn>
                  <a:cxn ang="T148">
                    <a:pos x="T56" y="T57"/>
                  </a:cxn>
                  <a:cxn ang="T149">
                    <a:pos x="T58" y="T59"/>
                  </a:cxn>
                  <a:cxn ang="T150">
                    <a:pos x="T60" y="T61"/>
                  </a:cxn>
                  <a:cxn ang="T151">
                    <a:pos x="T62" y="T63"/>
                  </a:cxn>
                  <a:cxn ang="T152">
                    <a:pos x="T64" y="T65"/>
                  </a:cxn>
                  <a:cxn ang="T153">
                    <a:pos x="T66" y="T67"/>
                  </a:cxn>
                  <a:cxn ang="T154">
                    <a:pos x="T68" y="T69"/>
                  </a:cxn>
                  <a:cxn ang="T155">
                    <a:pos x="T70" y="T71"/>
                  </a:cxn>
                  <a:cxn ang="T156">
                    <a:pos x="T72" y="T73"/>
                  </a:cxn>
                  <a:cxn ang="T157">
                    <a:pos x="T74" y="T75"/>
                  </a:cxn>
                  <a:cxn ang="T158">
                    <a:pos x="T76" y="T77"/>
                  </a:cxn>
                  <a:cxn ang="T159">
                    <a:pos x="T78" y="T79"/>
                  </a:cxn>
                  <a:cxn ang="T160">
                    <a:pos x="T80" y="T81"/>
                  </a:cxn>
                  <a:cxn ang="T161">
                    <a:pos x="T82" y="T83"/>
                  </a:cxn>
                  <a:cxn ang="T162">
                    <a:pos x="T84" y="T85"/>
                  </a:cxn>
                  <a:cxn ang="T163">
                    <a:pos x="T86" y="T87"/>
                  </a:cxn>
                  <a:cxn ang="T164">
                    <a:pos x="T88" y="T89"/>
                  </a:cxn>
                  <a:cxn ang="T165">
                    <a:pos x="T90" y="T91"/>
                  </a:cxn>
                  <a:cxn ang="T166">
                    <a:pos x="T92" y="T93"/>
                  </a:cxn>
                  <a:cxn ang="T167">
                    <a:pos x="T94" y="T95"/>
                  </a:cxn>
                  <a:cxn ang="T168">
                    <a:pos x="T96" y="T97"/>
                  </a:cxn>
                  <a:cxn ang="T169">
                    <a:pos x="T98" y="T99"/>
                  </a:cxn>
                  <a:cxn ang="T170">
                    <a:pos x="T100" y="T101"/>
                  </a:cxn>
                  <a:cxn ang="T171">
                    <a:pos x="T102" y="T103"/>
                  </a:cxn>
                  <a:cxn ang="T172">
                    <a:pos x="T104" y="T105"/>
                  </a:cxn>
                  <a:cxn ang="T173">
                    <a:pos x="T106" y="T107"/>
                  </a:cxn>
                  <a:cxn ang="T174">
                    <a:pos x="T108" y="T109"/>
                  </a:cxn>
                  <a:cxn ang="T175">
                    <a:pos x="T110" y="T111"/>
                  </a:cxn>
                  <a:cxn ang="T176">
                    <a:pos x="T112" y="T113"/>
                  </a:cxn>
                  <a:cxn ang="T177">
                    <a:pos x="T114" y="T115"/>
                  </a:cxn>
                  <a:cxn ang="T178">
                    <a:pos x="T116" y="T117"/>
                  </a:cxn>
                  <a:cxn ang="T179">
                    <a:pos x="T118" y="T119"/>
                  </a:cxn>
                </a:cxnLst>
                <a:rect l="T180" t="T181" r="T182" b="T183"/>
                <a:pathLst>
                  <a:path w="2344" h="1470">
                    <a:moveTo>
                      <a:pt x="1953" y="1470"/>
                    </a:moveTo>
                    <a:lnTo>
                      <a:pt x="1986" y="1362"/>
                    </a:lnTo>
                    <a:lnTo>
                      <a:pt x="2018" y="1254"/>
                    </a:lnTo>
                    <a:lnTo>
                      <a:pt x="2051" y="1146"/>
                    </a:lnTo>
                    <a:lnTo>
                      <a:pt x="2083" y="1038"/>
                    </a:lnTo>
                    <a:lnTo>
                      <a:pt x="2116" y="929"/>
                    </a:lnTo>
                    <a:lnTo>
                      <a:pt x="2149" y="821"/>
                    </a:lnTo>
                    <a:lnTo>
                      <a:pt x="2181" y="713"/>
                    </a:lnTo>
                    <a:lnTo>
                      <a:pt x="2214" y="605"/>
                    </a:lnTo>
                    <a:lnTo>
                      <a:pt x="2246" y="497"/>
                    </a:lnTo>
                    <a:lnTo>
                      <a:pt x="2279" y="389"/>
                    </a:lnTo>
                    <a:lnTo>
                      <a:pt x="2311" y="281"/>
                    </a:lnTo>
                    <a:lnTo>
                      <a:pt x="2344" y="172"/>
                    </a:lnTo>
                    <a:lnTo>
                      <a:pt x="2296" y="158"/>
                    </a:lnTo>
                    <a:lnTo>
                      <a:pt x="2249" y="145"/>
                    </a:lnTo>
                    <a:lnTo>
                      <a:pt x="2201" y="132"/>
                    </a:lnTo>
                    <a:lnTo>
                      <a:pt x="2153" y="120"/>
                    </a:lnTo>
                    <a:lnTo>
                      <a:pt x="2105" y="108"/>
                    </a:lnTo>
                    <a:lnTo>
                      <a:pt x="2057" y="97"/>
                    </a:lnTo>
                    <a:lnTo>
                      <a:pt x="2008" y="87"/>
                    </a:lnTo>
                    <a:lnTo>
                      <a:pt x="1960" y="77"/>
                    </a:lnTo>
                    <a:lnTo>
                      <a:pt x="1911" y="68"/>
                    </a:lnTo>
                    <a:lnTo>
                      <a:pt x="1862" y="59"/>
                    </a:lnTo>
                    <a:lnTo>
                      <a:pt x="1813" y="51"/>
                    </a:lnTo>
                    <a:lnTo>
                      <a:pt x="1764" y="43"/>
                    </a:lnTo>
                    <a:lnTo>
                      <a:pt x="1715" y="36"/>
                    </a:lnTo>
                    <a:lnTo>
                      <a:pt x="1666" y="30"/>
                    </a:lnTo>
                    <a:lnTo>
                      <a:pt x="1617" y="24"/>
                    </a:lnTo>
                    <a:lnTo>
                      <a:pt x="1568" y="19"/>
                    </a:lnTo>
                    <a:lnTo>
                      <a:pt x="1518" y="15"/>
                    </a:lnTo>
                    <a:lnTo>
                      <a:pt x="1469" y="11"/>
                    </a:lnTo>
                    <a:lnTo>
                      <a:pt x="1420" y="7"/>
                    </a:lnTo>
                    <a:lnTo>
                      <a:pt x="1370" y="5"/>
                    </a:lnTo>
                    <a:lnTo>
                      <a:pt x="1321" y="3"/>
                    </a:lnTo>
                    <a:lnTo>
                      <a:pt x="1271" y="1"/>
                    </a:lnTo>
                    <a:lnTo>
                      <a:pt x="1222" y="0"/>
                    </a:lnTo>
                    <a:lnTo>
                      <a:pt x="1172" y="0"/>
                    </a:lnTo>
                    <a:lnTo>
                      <a:pt x="1123" y="0"/>
                    </a:lnTo>
                    <a:lnTo>
                      <a:pt x="1073" y="1"/>
                    </a:lnTo>
                    <a:lnTo>
                      <a:pt x="1024" y="3"/>
                    </a:lnTo>
                    <a:lnTo>
                      <a:pt x="974" y="5"/>
                    </a:lnTo>
                    <a:lnTo>
                      <a:pt x="925" y="7"/>
                    </a:lnTo>
                    <a:lnTo>
                      <a:pt x="875" y="11"/>
                    </a:lnTo>
                    <a:lnTo>
                      <a:pt x="826" y="15"/>
                    </a:lnTo>
                    <a:lnTo>
                      <a:pt x="777" y="19"/>
                    </a:lnTo>
                    <a:lnTo>
                      <a:pt x="727" y="24"/>
                    </a:lnTo>
                    <a:lnTo>
                      <a:pt x="678" y="30"/>
                    </a:lnTo>
                    <a:lnTo>
                      <a:pt x="629" y="36"/>
                    </a:lnTo>
                    <a:lnTo>
                      <a:pt x="580" y="43"/>
                    </a:lnTo>
                    <a:lnTo>
                      <a:pt x="531" y="51"/>
                    </a:lnTo>
                    <a:lnTo>
                      <a:pt x="482" y="59"/>
                    </a:lnTo>
                    <a:lnTo>
                      <a:pt x="433" y="68"/>
                    </a:lnTo>
                    <a:lnTo>
                      <a:pt x="385" y="77"/>
                    </a:lnTo>
                    <a:lnTo>
                      <a:pt x="336" y="87"/>
                    </a:lnTo>
                    <a:lnTo>
                      <a:pt x="288" y="97"/>
                    </a:lnTo>
                    <a:lnTo>
                      <a:pt x="239" y="108"/>
                    </a:lnTo>
                    <a:lnTo>
                      <a:pt x="191" y="120"/>
                    </a:lnTo>
                    <a:lnTo>
                      <a:pt x="143" y="132"/>
                    </a:lnTo>
                    <a:lnTo>
                      <a:pt x="96" y="145"/>
                    </a:lnTo>
                    <a:lnTo>
                      <a:pt x="48" y="158"/>
                    </a:lnTo>
                    <a:lnTo>
                      <a:pt x="0" y="172"/>
                    </a:lnTo>
                    <a:lnTo>
                      <a:pt x="33" y="281"/>
                    </a:lnTo>
                    <a:lnTo>
                      <a:pt x="66" y="389"/>
                    </a:lnTo>
                    <a:lnTo>
                      <a:pt x="98" y="497"/>
                    </a:lnTo>
                    <a:lnTo>
                      <a:pt x="131" y="605"/>
                    </a:lnTo>
                    <a:lnTo>
                      <a:pt x="163" y="713"/>
                    </a:lnTo>
                    <a:lnTo>
                      <a:pt x="196" y="821"/>
                    </a:lnTo>
                    <a:lnTo>
                      <a:pt x="228" y="929"/>
                    </a:lnTo>
                    <a:lnTo>
                      <a:pt x="261" y="1038"/>
                    </a:lnTo>
                    <a:lnTo>
                      <a:pt x="293" y="1146"/>
                    </a:lnTo>
                    <a:lnTo>
                      <a:pt x="326" y="1254"/>
                    </a:lnTo>
                    <a:lnTo>
                      <a:pt x="358" y="1362"/>
                    </a:lnTo>
                    <a:lnTo>
                      <a:pt x="391" y="1470"/>
                    </a:lnTo>
                    <a:lnTo>
                      <a:pt x="423" y="1461"/>
                    </a:lnTo>
                    <a:lnTo>
                      <a:pt x="454" y="1452"/>
                    </a:lnTo>
                    <a:lnTo>
                      <a:pt x="486" y="1443"/>
                    </a:lnTo>
                    <a:lnTo>
                      <a:pt x="518" y="1435"/>
                    </a:lnTo>
                    <a:lnTo>
                      <a:pt x="550" y="1427"/>
                    </a:lnTo>
                    <a:lnTo>
                      <a:pt x="583" y="1420"/>
                    </a:lnTo>
                    <a:lnTo>
                      <a:pt x="615" y="1413"/>
                    </a:lnTo>
                    <a:lnTo>
                      <a:pt x="647" y="1406"/>
                    </a:lnTo>
                    <a:lnTo>
                      <a:pt x="680" y="1400"/>
                    </a:lnTo>
                    <a:lnTo>
                      <a:pt x="712" y="1394"/>
                    </a:lnTo>
                    <a:lnTo>
                      <a:pt x="745" y="1389"/>
                    </a:lnTo>
                    <a:lnTo>
                      <a:pt x="777" y="1384"/>
                    </a:lnTo>
                    <a:lnTo>
                      <a:pt x="810" y="1379"/>
                    </a:lnTo>
                    <a:lnTo>
                      <a:pt x="843" y="1375"/>
                    </a:lnTo>
                    <a:lnTo>
                      <a:pt x="876" y="1371"/>
                    </a:lnTo>
                    <a:lnTo>
                      <a:pt x="909" y="1368"/>
                    </a:lnTo>
                    <a:lnTo>
                      <a:pt x="941" y="1365"/>
                    </a:lnTo>
                    <a:lnTo>
                      <a:pt x="974" y="1362"/>
                    </a:lnTo>
                    <a:lnTo>
                      <a:pt x="1007" y="1360"/>
                    </a:lnTo>
                    <a:lnTo>
                      <a:pt x="1040" y="1358"/>
                    </a:lnTo>
                    <a:lnTo>
                      <a:pt x="1073" y="1357"/>
                    </a:lnTo>
                    <a:lnTo>
                      <a:pt x="1106" y="1356"/>
                    </a:lnTo>
                    <a:lnTo>
                      <a:pt x="1139" y="1355"/>
                    </a:lnTo>
                    <a:lnTo>
                      <a:pt x="1172" y="1355"/>
                    </a:lnTo>
                    <a:lnTo>
                      <a:pt x="1205" y="1355"/>
                    </a:lnTo>
                    <a:lnTo>
                      <a:pt x="1238" y="1356"/>
                    </a:lnTo>
                    <a:lnTo>
                      <a:pt x="1271" y="1357"/>
                    </a:lnTo>
                    <a:lnTo>
                      <a:pt x="1304" y="1358"/>
                    </a:lnTo>
                    <a:lnTo>
                      <a:pt x="1337" y="1360"/>
                    </a:lnTo>
                    <a:lnTo>
                      <a:pt x="1370" y="1362"/>
                    </a:lnTo>
                    <a:lnTo>
                      <a:pt x="1403" y="1365"/>
                    </a:lnTo>
                    <a:lnTo>
                      <a:pt x="1436" y="1368"/>
                    </a:lnTo>
                    <a:lnTo>
                      <a:pt x="1469" y="1371"/>
                    </a:lnTo>
                    <a:lnTo>
                      <a:pt x="1501" y="1375"/>
                    </a:lnTo>
                    <a:lnTo>
                      <a:pt x="1534" y="1379"/>
                    </a:lnTo>
                    <a:lnTo>
                      <a:pt x="1567" y="1384"/>
                    </a:lnTo>
                    <a:lnTo>
                      <a:pt x="1600" y="1389"/>
                    </a:lnTo>
                    <a:lnTo>
                      <a:pt x="1632" y="1394"/>
                    </a:lnTo>
                    <a:lnTo>
                      <a:pt x="1665" y="1400"/>
                    </a:lnTo>
                    <a:lnTo>
                      <a:pt x="1697" y="1406"/>
                    </a:lnTo>
                    <a:lnTo>
                      <a:pt x="1730" y="1413"/>
                    </a:lnTo>
                    <a:lnTo>
                      <a:pt x="1762" y="1420"/>
                    </a:lnTo>
                    <a:lnTo>
                      <a:pt x="1794" y="1427"/>
                    </a:lnTo>
                    <a:lnTo>
                      <a:pt x="1826" y="1435"/>
                    </a:lnTo>
                    <a:lnTo>
                      <a:pt x="1858" y="1443"/>
                    </a:lnTo>
                    <a:lnTo>
                      <a:pt x="1890" y="1452"/>
                    </a:lnTo>
                    <a:lnTo>
                      <a:pt x="1922" y="1461"/>
                    </a:lnTo>
                    <a:lnTo>
                      <a:pt x="1953" y="1470"/>
                    </a:lnTo>
                  </a:path>
                </a:pathLst>
              </a:custGeom>
              <a:solidFill>
                <a:srgbClr val="FFC000"/>
              </a:solidFill>
              <a:ln w="25400">
                <a:noFill/>
                <a:prstDash val="solid"/>
                <a:round/>
                <a:headEnd/>
                <a:tailEnd/>
              </a:ln>
              <a:effectLst>
                <a:outerShdw blurRad="44450" dist="27940" dir="5400000" algn="ctr">
                  <a:srgbClr val="000000">
                    <a:alpha val="32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balanced" dir="t">
                  <a:rot lat="0" lon="0" rev="8700000"/>
                </a:lightRig>
              </a:scene3d>
              <a:sp3d>
                <a:bevelT w="190500" h="38100"/>
              </a:sp3d>
            </xdr:spPr>
          </xdr:sp>
          <xdr:sp macro="" textlink="">
            <xdr:nvSpPr>
              <xdr:cNvPr id="36" name="Freeform 367"/>
              <xdr:cNvSpPr>
                <a:spLocks/>
              </xdr:cNvSpPr>
            </xdr:nvSpPr>
            <xdr:spPr bwMode="auto">
              <a:xfrm>
                <a:off x="1638524" y="3935368"/>
                <a:ext cx="673538" cy="597403"/>
              </a:xfrm>
              <a:custGeom>
                <a:avLst/>
                <a:gdLst>
                  <a:gd name="T0" fmla="*/ 2147483647 w 2342"/>
                  <a:gd name="T1" fmla="*/ 2147483647 h 2198"/>
                  <a:gd name="T2" fmla="*/ 2147483647 w 2342"/>
                  <a:gd name="T3" fmla="*/ 2147483647 h 2198"/>
                  <a:gd name="T4" fmla="*/ 2147483647 w 2342"/>
                  <a:gd name="T5" fmla="*/ 2147483647 h 2198"/>
                  <a:gd name="T6" fmla="*/ 2147483647 w 2342"/>
                  <a:gd name="T7" fmla="*/ 2147483647 h 2198"/>
                  <a:gd name="T8" fmla="*/ 2147483647 w 2342"/>
                  <a:gd name="T9" fmla="*/ 2147483647 h 2198"/>
                  <a:gd name="T10" fmla="*/ 2147483647 w 2342"/>
                  <a:gd name="T11" fmla="*/ 2147483647 h 2198"/>
                  <a:gd name="T12" fmla="*/ 2147483647 w 2342"/>
                  <a:gd name="T13" fmla="*/ 2147483647 h 2198"/>
                  <a:gd name="T14" fmla="*/ 2147483647 w 2342"/>
                  <a:gd name="T15" fmla="*/ 2147483647 h 2198"/>
                  <a:gd name="T16" fmla="*/ 2147483647 w 2342"/>
                  <a:gd name="T17" fmla="*/ 2147483647 h 2198"/>
                  <a:gd name="T18" fmla="*/ 2147483647 w 2342"/>
                  <a:gd name="T19" fmla="*/ 2147483647 h 2198"/>
                  <a:gd name="T20" fmla="*/ 2147483647 w 2342"/>
                  <a:gd name="T21" fmla="*/ 2147483647 h 2198"/>
                  <a:gd name="T22" fmla="*/ 2147483647 w 2342"/>
                  <a:gd name="T23" fmla="*/ 2147483647 h 2198"/>
                  <a:gd name="T24" fmla="*/ 2147483647 w 2342"/>
                  <a:gd name="T25" fmla="*/ 2147483647 h 2198"/>
                  <a:gd name="T26" fmla="*/ 2147483647 w 2342"/>
                  <a:gd name="T27" fmla="*/ 2147483647 h 2198"/>
                  <a:gd name="T28" fmla="*/ 2147483647 w 2342"/>
                  <a:gd name="T29" fmla="*/ 2147483647 h 2198"/>
                  <a:gd name="T30" fmla="*/ 2147483647 w 2342"/>
                  <a:gd name="T31" fmla="*/ 2147483647 h 2198"/>
                  <a:gd name="T32" fmla="*/ 2147483647 w 2342"/>
                  <a:gd name="T33" fmla="*/ 2147483647 h 2198"/>
                  <a:gd name="T34" fmla="*/ 2147483647 w 2342"/>
                  <a:gd name="T35" fmla="*/ 2147483647 h 2198"/>
                  <a:gd name="T36" fmla="*/ 2147483647 w 2342"/>
                  <a:gd name="T37" fmla="*/ 2147483647 h 2198"/>
                  <a:gd name="T38" fmla="*/ 2147483647 w 2342"/>
                  <a:gd name="T39" fmla="*/ 2147483647 h 2198"/>
                  <a:gd name="T40" fmla="*/ 2147483647 w 2342"/>
                  <a:gd name="T41" fmla="*/ 2147483647 h 2198"/>
                  <a:gd name="T42" fmla="*/ 2147483647 w 2342"/>
                  <a:gd name="T43" fmla="*/ 2147483647 h 2198"/>
                  <a:gd name="T44" fmla="*/ 2147483647 w 2342"/>
                  <a:gd name="T45" fmla="*/ 2147483647 h 2198"/>
                  <a:gd name="T46" fmla="*/ 2147483647 w 2342"/>
                  <a:gd name="T47" fmla="*/ 2147483647 h 2198"/>
                  <a:gd name="T48" fmla="*/ 2147483647 w 2342"/>
                  <a:gd name="T49" fmla="*/ 2147483647 h 2198"/>
                  <a:gd name="T50" fmla="*/ 2147483647 w 2342"/>
                  <a:gd name="T51" fmla="*/ 2147483647 h 2198"/>
                  <a:gd name="T52" fmla="*/ 2147483647 w 2342"/>
                  <a:gd name="T53" fmla="*/ 2147483647 h 2198"/>
                  <a:gd name="T54" fmla="*/ 2147483647 w 2342"/>
                  <a:gd name="T55" fmla="*/ 2147483647 h 2198"/>
                  <a:gd name="T56" fmla="*/ 2147483647 w 2342"/>
                  <a:gd name="T57" fmla="*/ 2147483647 h 2198"/>
                  <a:gd name="T58" fmla="*/ 2147483647 w 2342"/>
                  <a:gd name="T59" fmla="*/ 2147483647 h 2198"/>
                  <a:gd name="T60" fmla="*/ 2147483647 w 2342"/>
                  <a:gd name="T61" fmla="*/ 2147483647 h 2198"/>
                  <a:gd name="T62" fmla="*/ 2147483647 w 2342"/>
                  <a:gd name="T63" fmla="*/ 2147483647 h 2198"/>
                  <a:gd name="T64" fmla="*/ 2147483647 w 2342"/>
                  <a:gd name="T65" fmla="*/ 2147483647 h 2198"/>
                  <a:gd name="T66" fmla="*/ 2147483647 w 2342"/>
                  <a:gd name="T67" fmla="*/ 2147483647 h 2198"/>
                  <a:gd name="T68" fmla="*/ 2147483647 w 2342"/>
                  <a:gd name="T69" fmla="*/ 2147483647 h 2198"/>
                  <a:gd name="T70" fmla="*/ 2147483647 w 2342"/>
                  <a:gd name="T71" fmla="*/ 2147483647 h 2198"/>
                  <a:gd name="T72" fmla="*/ 2147483647 w 2342"/>
                  <a:gd name="T73" fmla="*/ 2147483647 h 2198"/>
                  <a:gd name="T74" fmla="*/ 2147483647 w 2342"/>
                  <a:gd name="T75" fmla="*/ 2147483647 h 2198"/>
                  <a:gd name="T76" fmla="*/ 2147483647 w 2342"/>
                  <a:gd name="T77" fmla="*/ 2147483647 h 2198"/>
                  <a:gd name="T78" fmla="*/ 2147483647 w 2342"/>
                  <a:gd name="T79" fmla="*/ 2147483647 h 2198"/>
                  <a:gd name="T80" fmla="*/ 2147483647 w 2342"/>
                  <a:gd name="T81" fmla="*/ 2147483647 h 2198"/>
                  <a:gd name="T82" fmla="*/ 2147483647 w 2342"/>
                  <a:gd name="T83" fmla="*/ 2147483647 h 2198"/>
                  <a:gd name="T84" fmla="*/ 2147483647 w 2342"/>
                  <a:gd name="T85" fmla="*/ 2147483647 h 2198"/>
                  <a:gd name="T86" fmla="*/ 2147483647 w 2342"/>
                  <a:gd name="T87" fmla="*/ 2147483647 h 2198"/>
                  <a:gd name="T88" fmla="*/ 2147483647 w 2342"/>
                  <a:gd name="T89" fmla="*/ 2147483647 h 2198"/>
                  <a:gd name="T90" fmla="*/ 2147483647 w 2342"/>
                  <a:gd name="T91" fmla="*/ 2147483647 h 2198"/>
                  <a:gd name="T92" fmla="*/ 2147483647 w 2342"/>
                  <a:gd name="T93" fmla="*/ 2147483647 h 2198"/>
                  <a:gd name="T94" fmla="*/ 2147483647 w 2342"/>
                  <a:gd name="T95" fmla="*/ 2147483647 h 2198"/>
                  <a:gd name="T96" fmla="*/ 2147483647 w 2342"/>
                  <a:gd name="T97" fmla="*/ 2147483647 h 2198"/>
                  <a:gd name="T98" fmla="*/ 2147483647 w 2342"/>
                  <a:gd name="T99" fmla="*/ 2147483647 h 2198"/>
                  <a:gd name="T100" fmla="*/ 2147483647 w 2342"/>
                  <a:gd name="T101" fmla="*/ 2147483647 h 2198"/>
                  <a:gd name="T102" fmla="*/ 2147483647 w 2342"/>
                  <a:gd name="T103" fmla="*/ 2147483647 h 2198"/>
                  <a:gd name="T104" fmla="*/ 2147483647 w 2342"/>
                  <a:gd name="T105" fmla="*/ 2147483647 h 2198"/>
                  <a:gd name="T106" fmla="*/ 2147483647 w 2342"/>
                  <a:gd name="T107" fmla="*/ 2147483647 h 2198"/>
                  <a:gd name="T108" fmla="*/ 2147483647 w 2342"/>
                  <a:gd name="T109" fmla="*/ 2147483647 h 2198"/>
                  <a:gd name="T110" fmla="*/ 2147483647 w 2342"/>
                  <a:gd name="T111" fmla="*/ 2147483647 h 2198"/>
                  <a:gd name="T112" fmla="*/ 2147483647 w 2342"/>
                  <a:gd name="T113" fmla="*/ 2147483647 h 2198"/>
                  <a:gd name="T114" fmla="*/ 2147483647 w 2342"/>
                  <a:gd name="T115" fmla="*/ 2147483647 h 2198"/>
                  <a:gd name="T116" fmla="*/ 2147483647 w 2342"/>
                  <a:gd name="T117" fmla="*/ 2147483647 h 2198"/>
                  <a:gd name="T118" fmla="*/ 2147483647 w 2342"/>
                  <a:gd name="T119" fmla="*/ 2147483647 h 2198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  <a:gd name="T132" fmla="*/ 0 60000 65536"/>
                  <a:gd name="T133" fmla="*/ 0 60000 65536"/>
                  <a:gd name="T134" fmla="*/ 0 60000 65536"/>
                  <a:gd name="T135" fmla="*/ 0 60000 65536"/>
                  <a:gd name="T136" fmla="*/ 0 60000 65536"/>
                  <a:gd name="T137" fmla="*/ 0 60000 65536"/>
                  <a:gd name="T138" fmla="*/ 0 60000 65536"/>
                  <a:gd name="T139" fmla="*/ 0 60000 65536"/>
                  <a:gd name="T140" fmla="*/ 0 60000 65536"/>
                  <a:gd name="T141" fmla="*/ 0 60000 65536"/>
                  <a:gd name="T142" fmla="*/ 0 60000 65536"/>
                  <a:gd name="T143" fmla="*/ 0 60000 65536"/>
                  <a:gd name="T144" fmla="*/ 0 60000 65536"/>
                  <a:gd name="T145" fmla="*/ 0 60000 65536"/>
                  <a:gd name="T146" fmla="*/ 0 60000 65536"/>
                  <a:gd name="T147" fmla="*/ 0 60000 65536"/>
                  <a:gd name="T148" fmla="*/ 0 60000 65536"/>
                  <a:gd name="T149" fmla="*/ 0 60000 65536"/>
                  <a:gd name="T150" fmla="*/ 0 60000 65536"/>
                  <a:gd name="T151" fmla="*/ 0 60000 65536"/>
                  <a:gd name="T152" fmla="*/ 0 60000 65536"/>
                  <a:gd name="T153" fmla="*/ 0 60000 65536"/>
                  <a:gd name="T154" fmla="*/ 0 60000 65536"/>
                  <a:gd name="T155" fmla="*/ 0 60000 65536"/>
                  <a:gd name="T156" fmla="*/ 0 60000 65536"/>
                  <a:gd name="T157" fmla="*/ 0 60000 65536"/>
                  <a:gd name="T158" fmla="*/ 0 60000 65536"/>
                  <a:gd name="T159" fmla="*/ 0 60000 65536"/>
                  <a:gd name="T160" fmla="*/ 0 60000 65536"/>
                  <a:gd name="T161" fmla="*/ 0 60000 65536"/>
                  <a:gd name="T162" fmla="*/ 0 60000 65536"/>
                  <a:gd name="T163" fmla="*/ 0 60000 65536"/>
                  <a:gd name="T164" fmla="*/ 0 60000 65536"/>
                  <a:gd name="T165" fmla="*/ 0 60000 65536"/>
                  <a:gd name="T166" fmla="*/ 0 60000 65536"/>
                  <a:gd name="T167" fmla="*/ 0 60000 65536"/>
                  <a:gd name="T168" fmla="*/ 0 60000 65536"/>
                  <a:gd name="T169" fmla="*/ 0 60000 65536"/>
                  <a:gd name="T170" fmla="*/ 0 60000 65536"/>
                  <a:gd name="T171" fmla="*/ 0 60000 65536"/>
                  <a:gd name="T172" fmla="*/ 0 60000 65536"/>
                  <a:gd name="T173" fmla="*/ 0 60000 65536"/>
                  <a:gd name="T174" fmla="*/ 0 60000 65536"/>
                  <a:gd name="T175" fmla="*/ 0 60000 65536"/>
                  <a:gd name="T176" fmla="*/ 0 60000 65536"/>
                  <a:gd name="T177" fmla="*/ 0 60000 65536"/>
                  <a:gd name="T178" fmla="*/ 0 60000 65536"/>
                  <a:gd name="T179" fmla="*/ 0 60000 65536"/>
                  <a:gd name="T180" fmla="*/ 0 w 2342"/>
                  <a:gd name="T181" fmla="*/ 0 h 2198"/>
                  <a:gd name="T182" fmla="*/ 2342 w 2342"/>
                  <a:gd name="T183" fmla="*/ 2198 h 2198"/>
                </a:gdLst>
                <a:ahLst/>
                <a:cxnLst>
                  <a:cxn ang="T120">
                    <a:pos x="T0" y="T1"/>
                  </a:cxn>
                  <a:cxn ang="T121">
                    <a:pos x="T2" y="T3"/>
                  </a:cxn>
                  <a:cxn ang="T122">
                    <a:pos x="T4" y="T5"/>
                  </a:cxn>
                  <a:cxn ang="T123">
                    <a:pos x="T6" y="T7"/>
                  </a:cxn>
                  <a:cxn ang="T124">
                    <a:pos x="T8" y="T9"/>
                  </a:cxn>
                  <a:cxn ang="T125">
                    <a:pos x="T10" y="T11"/>
                  </a:cxn>
                  <a:cxn ang="T126">
                    <a:pos x="T12" y="T13"/>
                  </a:cxn>
                  <a:cxn ang="T127">
                    <a:pos x="T14" y="T15"/>
                  </a:cxn>
                  <a:cxn ang="T128">
                    <a:pos x="T16" y="T17"/>
                  </a:cxn>
                  <a:cxn ang="T129">
                    <a:pos x="T18" y="T19"/>
                  </a:cxn>
                  <a:cxn ang="T130">
                    <a:pos x="T20" y="T21"/>
                  </a:cxn>
                  <a:cxn ang="T131">
                    <a:pos x="T22" y="T23"/>
                  </a:cxn>
                  <a:cxn ang="T132">
                    <a:pos x="T24" y="T25"/>
                  </a:cxn>
                  <a:cxn ang="T133">
                    <a:pos x="T26" y="T27"/>
                  </a:cxn>
                  <a:cxn ang="T134">
                    <a:pos x="T28" y="T29"/>
                  </a:cxn>
                  <a:cxn ang="T135">
                    <a:pos x="T30" y="T31"/>
                  </a:cxn>
                  <a:cxn ang="T136">
                    <a:pos x="T32" y="T33"/>
                  </a:cxn>
                  <a:cxn ang="T137">
                    <a:pos x="T34" y="T35"/>
                  </a:cxn>
                  <a:cxn ang="T138">
                    <a:pos x="T36" y="T37"/>
                  </a:cxn>
                  <a:cxn ang="T139">
                    <a:pos x="T38" y="T39"/>
                  </a:cxn>
                  <a:cxn ang="T140">
                    <a:pos x="T40" y="T41"/>
                  </a:cxn>
                  <a:cxn ang="T141">
                    <a:pos x="T42" y="T43"/>
                  </a:cxn>
                  <a:cxn ang="T142">
                    <a:pos x="T44" y="T45"/>
                  </a:cxn>
                  <a:cxn ang="T143">
                    <a:pos x="T46" y="T47"/>
                  </a:cxn>
                  <a:cxn ang="T144">
                    <a:pos x="T48" y="T49"/>
                  </a:cxn>
                  <a:cxn ang="T145">
                    <a:pos x="T50" y="T51"/>
                  </a:cxn>
                  <a:cxn ang="T146">
                    <a:pos x="T52" y="T53"/>
                  </a:cxn>
                  <a:cxn ang="T147">
                    <a:pos x="T54" y="T55"/>
                  </a:cxn>
                  <a:cxn ang="T148">
                    <a:pos x="T56" y="T57"/>
                  </a:cxn>
                  <a:cxn ang="T149">
                    <a:pos x="T58" y="T59"/>
                  </a:cxn>
                  <a:cxn ang="T150">
                    <a:pos x="T60" y="T61"/>
                  </a:cxn>
                  <a:cxn ang="T151">
                    <a:pos x="T62" y="T63"/>
                  </a:cxn>
                  <a:cxn ang="T152">
                    <a:pos x="T64" y="T65"/>
                  </a:cxn>
                  <a:cxn ang="T153">
                    <a:pos x="T66" y="T67"/>
                  </a:cxn>
                  <a:cxn ang="T154">
                    <a:pos x="T68" y="T69"/>
                  </a:cxn>
                  <a:cxn ang="T155">
                    <a:pos x="T70" y="T71"/>
                  </a:cxn>
                  <a:cxn ang="T156">
                    <a:pos x="T72" y="T73"/>
                  </a:cxn>
                  <a:cxn ang="T157">
                    <a:pos x="T74" y="T75"/>
                  </a:cxn>
                  <a:cxn ang="T158">
                    <a:pos x="T76" y="T77"/>
                  </a:cxn>
                  <a:cxn ang="T159">
                    <a:pos x="T78" y="T79"/>
                  </a:cxn>
                  <a:cxn ang="T160">
                    <a:pos x="T80" y="T81"/>
                  </a:cxn>
                  <a:cxn ang="T161">
                    <a:pos x="T82" y="T83"/>
                  </a:cxn>
                  <a:cxn ang="T162">
                    <a:pos x="T84" y="T85"/>
                  </a:cxn>
                  <a:cxn ang="T163">
                    <a:pos x="T86" y="T87"/>
                  </a:cxn>
                  <a:cxn ang="T164">
                    <a:pos x="T88" y="T89"/>
                  </a:cxn>
                  <a:cxn ang="T165">
                    <a:pos x="T90" y="T91"/>
                  </a:cxn>
                  <a:cxn ang="T166">
                    <a:pos x="T92" y="T93"/>
                  </a:cxn>
                  <a:cxn ang="T167">
                    <a:pos x="T94" y="T95"/>
                  </a:cxn>
                  <a:cxn ang="T168">
                    <a:pos x="T96" y="T97"/>
                  </a:cxn>
                  <a:cxn ang="T169">
                    <a:pos x="T98" y="T99"/>
                  </a:cxn>
                  <a:cxn ang="T170">
                    <a:pos x="T100" y="T101"/>
                  </a:cxn>
                  <a:cxn ang="T171">
                    <a:pos x="T102" y="T103"/>
                  </a:cxn>
                  <a:cxn ang="T172">
                    <a:pos x="T104" y="T105"/>
                  </a:cxn>
                  <a:cxn ang="T173">
                    <a:pos x="T106" y="T107"/>
                  </a:cxn>
                  <a:cxn ang="T174">
                    <a:pos x="T108" y="T109"/>
                  </a:cxn>
                  <a:cxn ang="T175">
                    <a:pos x="T110" y="T111"/>
                  </a:cxn>
                  <a:cxn ang="T176">
                    <a:pos x="T112" y="T113"/>
                  </a:cxn>
                  <a:cxn ang="T177">
                    <a:pos x="T114" y="T115"/>
                  </a:cxn>
                  <a:cxn ang="T178">
                    <a:pos x="T116" y="T117"/>
                  </a:cxn>
                  <a:cxn ang="T179">
                    <a:pos x="T118" y="T119"/>
                  </a:cxn>
                </a:cxnLst>
                <a:rect l="T180" t="T181" r="T182" b="T183"/>
                <a:pathLst>
                  <a:path w="2342" h="2198">
                    <a:moveTo>
                      <a:pt x="1264" y="2198"/>
                    </a:moveTo>
                    <a:lnTo>
                      <a:pt x="1354" y="2130"/>
                    </a:lnTo>
                    <a:lnTo>
                      <a:pt x="1443" y="2061"/>
                    </a:lnTo>
                    <a:lnTo>
                      <a:pt x="1533" y="1993"/>
                    </a:lnTo>
                    <a:lnTo>
                      <a:pt x="1623" y="1924"/>
                    </a:lnTo>
                    <a:lnTo>
                      <a:pt x="1713" y="1856"/>
                    </a:lnTo>
                    <a:lnTo>
                      <a:pt x="1803" y="1788"/>
                    </a:lnTo>
                    <a:lnTo>
                      <a:pt x="1893" y="1719"/>
                    </a:lnTo>
                    <a:lnTo>
                      <a:pt x="1983" y="1651"/>
                    </a:lnTo>
                    <a:lnTo>
                      <a:pt x="2073" y="1583"/>
                    </a:lnTo>
                    <a:lnTo>
                      <a:pt x="2163" y="1514"/>
                    </a:lnTo>
                    <a:lnTo>
                      <a:pt x="2252" y="1446"/>
                    </a:lnTo>
                    <a:lnTo>
                      <a:pt x="2342" y="1378"/>
                    </a:lnTo>
                    <a:lnTo>
                      <a:pt x="2312" y="1338"/>
                    </a:lnTo>
                    <a:lnTo>
                      <a:pt x="2282" y="1300"/>
                    </a:lnTo>
                    <a:lnTo>
                      <a:pt x="2250" y="1261"/>
                    </a:lnTo>
                    <a:lnTo>
                      <a:pt x="2219" y="1223"/>
                    </a:lnTo>
                    <a:lnTo>
                      <a:pt x="2187" y="1185"/>
                    </a:lnTo>
                    <a:lnTo>
                      <a:pt x="2154" y="1148"/>
                    </a:lnTo>
                    <a:lnTo>
                      <a:pt x="2121" y="1111"/>
                    </a:lnTo>
                    <a:lnTo>
                      <a:pt x="2088" y="1075"/>
                    </a:lnTo>
                    <a:lnTo>
                      <a:pt x="2054" y="1038"/>
                    </a:lnTo>
                    <a:lnTo>
                      <a:pt x="2019" y="1003"/>
                    </a:lnTo>
                    <a:lnTo>
                      <a:pt x="1985" y="967"/>
                    </a:lnTo>
                    <a:lnTo>
                      <a:pt x="1949" y="933"/>
                    </a:lnTo>
                    <a:lnTo>
                      <a:pt x="1914" y="898"/>
                    </a:lnTo>
                    <a:lnTo>
                      <a:pt x="1878" y="864"/>
                    </a:lnTo>
                    <a:lnTo>
                      <a:pt x="1841" y="831"/>
                    </a:lnTo>
                    <a:lnTo>
                      <a:pt x="1805" y="797"/>
                    </a:lnTo>
                    <a:lnTo>
                      <a:pt x="1767" y="765"/>
                    </a:lnTo>
                    <a:lnTo>
                      <a:pt x="1730" y="733"/>
                    </a:lnTo>
                    <a:lnTo>
                      <a:pt x="1692" y="701"/>
                    </a:lnTo>
                    <a:lnTo>
                      <a:pt x="1653" y="670"/>
                    </a:lnTo>
                    <a:lnTo>
                      <a:pt x="1614" y="639"/>
                    </a:lnTo>
                    <a:lnTo>
                      <a:pt x="1575" y="609"/>
                    </a:lnTo>
                    <a:lnTo>
                      <a:pt x="1536" y="579"/>
                    </a:lnTo>
                    <a:lnTo>
                      <a:pt x="1496" y="549"/>
                    </a:lnTo>
                    <a:lnTo>
                      <a:pt x="1456" y="521"/>
                    </a:lnTo>
                    <a:lnTo>
                      <a:pt x="1415" y="492"/>
                    </a:lnTo>
                    <a:lnTo>
                      <a:pt x="1374" y="464"/>
                    </a:lnTo>
                    <a:lnTo>
                      <a:pt x="1333" y="437"/>
                    </a:lnTo>
                    <a:lnTo>
                      <a:pt x="1291" y="410"/>
                    </a:lnTo>
                    <a:lnTo>
                      <a:pt x="1249" y="384"/>
                    </a:lnTo>
                    <a:lnTo>
                      <a:pt x="1207" y="358"/>
                    </a:lnTo>
                    <a:lnTo>
                      <a:pt x="1165" y="333"/>
                    </a:lnTo>
                    <a:lnTo>
                      <a:pt x="1122" y="308"/>
                    </a:lnTo>
                    <a:lnTo>
                      <a:pt x="1079" y="283"/>
                    </a:lnTo>
                    <a:lnTo>
                      <a:pt x="1035" y="260"/>
                    </a:lnTo>
                    <a:lnTo>
                      <a:pt x="991" y="236"/>
                    </a:lnTo>
                    <a:lnTo>
                      <a:pt x="947" y="214"/>
                    </a:lnTo>
                    <a:lnTo>
                      <a:pt x="903" y="192"/>
                    </a:lnTo>
                    <a:lnTo>
                      <a:pt x="858" y="170"/>
                    </a:lnTo>
                    <a:lnTo>
                      <a:pt x="813" y="149"/>
                    </a:lnTo>
                    <a:lnTo>
                      <a:pt x="768" y="128"/>
                    </a:lnTo>
                    <a:lnTo>
                      <a:pt x="723" y="108"/>
                    </a:lnTo>
                    <a:lnTo>
                      <a:pt x="678" y="89"/>
                    </a:lnTo>
                    <a:lnTo>
                      <a:pt x="632" y="70"/>
                    </a:lnTo>
                    <a:lnTo>
                      <a:pt x="586" y="52"/>
                    </a:lnTo>
                    <a:lnTo>
                      <a:pt x="540" y="34"/>
                    </a:lnTo>
                    <a:lnTo>
                      <a:pt x="493" y="17"/>
                    </a:lnTo>
                    <a:lnTo>
                      <a:pt x="447" y="0"/>
                    </a:lnTo>
                    <a:lnTo>
                      <a:pt x="409" y="107"/>
                    </a:lnTo>
                    <a:lnTo>
                      <a:pt x="372" y="213"/>
                    </a:lnTo>
                    <a:lnTo>
                      <a:pt x="335" y="320"/>
                    </a:lnTo>
                    <a:lnTo>
                      <a:pt x="298" y="427"/>
                    </a:lnTo>
                    <a:lnTo>
                      <a:pt x="260" y="533"/>
                    </a:lnTo>
                    <a:lnTo>
                      <a:pt x="223" y="640"/>
                    </a:lnTo>
                    <a:lnTo>
                      <a:pt x="186" y="747"/>
                    </a:lnTo>
                    <a:lnTo>
                      <a:pt x="149" y="853"/>
                    </a:lnTo>
                    <a:lnTo>
                      <a:pt x="111" y="960"/>
                    </a:lnTo>
                    <a:lnTo>
                      <a:pt x="74" y="1066"/>
                    </a:lnTo>
                    <a:lnTo>
                      <a:pt x="37" y="1173"/>
                    </a:lnTo>
                    <a:lnTo>
                      <a:pt x="0" y="1280"/>
                    </a:lnTo>
                    <a:lnTo>
                      <a:pt x="31" y="1291"/>
                    </a:lnTo>
                    <a:lnTo>
                      <a:pt x="62" y="1302"/>
                    </a:lnTo>
                    <a:lnTo>
                      <a:pt x="93" y="1314"/>
                    </a:lnTo>
                    <a:lnTo>
                      <a:pt x="123" y="1326"/>
                    </a:lnTo>
                    <a:lnTo>
                      <a:pt x="154" y="1339"/>
                    </a:lnTo>
                    <a:lnTo>
                      <a:pt x="184" y="1352"/>
                    </a:lnTo>
                    <a:lnTo>
                      <a:pt x="214" y="1365"/>
                    </a:lnTo>
                    <a:lnTo>
                      <a:pt x="244" y="1379"/>
                    </a:lnTo>
                    <a:lnTo>
                      <a:pt x="274" y="1393"/>
                    </a:lnTo>
                    <a:lnTo>
                      <a:pt x="304" y="1407"/>
                    </a:lnTo>
                    <a:lnTo>
                      <a:pt x="334" y="1422"/>
                    </a:lnTo>
                    <a:lnTo>
                      <a:pt x="363" y="1437"/>
                    </a:lnTo>
                    <a:lnTo>
                      <a:pt x="392" y="1453"/>
                    </a:lnTo>
                    <a:lnTo>
                      <a:pt x="421" y="1468"/>
                    </a:lnTo>
                    <a:lnTo>
                      <a:pt x="450" y="1485"/>
                    </a:lnTo>
                    <a:lnTo>
                      <a:pt x="478" y="1501"/>
                    </a:lnTo>
                    <a:lnTo>
                      <a:pt x="507" y="1518"/>
                    </a:lnTo>
                    <a:lnTo>
                      <a:pt x="535" y="1535"/>
                    </a:lnTo>
                    <a:lnTo>
                      <a:pt x="563" y="1553"/>
                    </a:lnTo>
                    <a:lnTo>
                      <a:pt x="591" y="1571"/>
                    </a:lnTo>
                    <a:lnTo>
                      <a:pt x="618" y="1589"/>
                    </a:lnTo>
                    <a:lnTo>
                      <a:pt x="645" y="1608"/>
                    </a:lnTo>
                    <a:lnTo>
                      <a:pt x="672" y="1626"/>
                    </a:lnTo>
                    <a:lnTo>
                      <a:pt x="699" y="1646"/>
                    </a:lnTo>
                    <a:lnTo>
                      <a:pt x="726" y="1665"/>
                    </a:lnTo>
                    <a:lnTo>
                      <a:pt x="752" y="1685"/>
                    </a:lnTo>
                    <a:lnTo>
                      <a:pt x="778" y="1705"/>
                    </a:lnTo>
                    <a:lnTo>
                      <a:pt x="804" y="1726"/>
                    </a:lnTo>
                    <a:lnTo>
                      <a:pt x="830" y="1747"/>
                    </a:lnTo>
                    <a:lnTo>
                      <a:pt x="855" y="1768"/>
                    </a:lnTo>
                    <a:lnTo>
                      <a:pt x="880" y="1789"/>
                    </a:lnTo>
                    <a:lnTo>
                      <a:pt x="905" y="1811"/>
                    </a:lnTo>
                    <a:lnTo>
                      <a:pt x="930" y="1833"/>
                    </a:lnTo>
                    <a:lnTo>
                      <a:pt x="954" y="1856"/>
                    </a:lnTo>
                    <a:lnTo>
                      <a:pt x="978" y="1878"/>
                    </a:lnTo>
                    <a:lnTo>
                      <a:pt x="1002" y="1901"/>
                    </a:lnTo>
                    <a:lnTo>
                      <a:pt x="1025" y="1924"/>
                    </a:lnTo>
                    <a:lnTo>
                      <a:pt x="1048" y="1948"/>
                    </a:lnTo>
                    <a:lnTo>
                      <a:pt x="1071" y="1972"/>
                    </a:lnTo>
                    <a:lnTo>
                      <a:pt x="1094" y="1996"/>
                    </a:lnTo>
                    <a:lnTo>
                      <a:pt x="1116" y="2020"/>
                    </a:lnTo>
                    <a:lnTo>
                      <a:pt x="1138" y="2045"/>
                    </a:lnTo>
                    <a:lnTo>
                      <a:pt x="1160" y="2070"/>
                    </a:lnTo>
                    <a:lnTo>
                      <a:pt x="1181" y="2095"/>
                    </a:lnTo>
                    <a:lnTo>
                      <a:pt x="1202" y="2120"/>
                    </a:lnTo>
                    <a:lnTo>
                      <a:pt x="1223" y="2146"/>
                    </a:lnTo>
                    <a:lnTo>
                      <a:pt x="1244" y="2172"/>
                    </a:lnTo>
                    <a:lnTo>
                      <a:pt x="1264" y="2198"/>
                    </a:lnTo>
                  </a:path>
                </a:pathLst>
              </a:custGeom>
              <a:solidFill>
                <a:srgbClr val="FFFF57"/>
              </a:solidFill>
              <a:ln w="25400">
                <a:noFill/>
                <a:prstDash val="solid"/>
                <a:round/>
                <a:headEnd/>
                <a:tailEnd/>
              </a:ln>
              <a:effectLst>
                <a:outerShdw blurRad="44450" dist="27940" dir="5400000" algn="ctr">
                  <a:srgbClr val="000000">
                    <a:alpha val="32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balanced" dir="t">
                  <a:rot lat="0" lon="0" rev="8700000"/>
                </a:lightRig>
              </a:scene3d>
              <a:sp3d>
                <a:bevelT w="190500" h="38100"/>
              </a:sp3d>
            </xdr:spPr>
          </xdr:sp>
          <xdr:sp macro="" textlink="">
            <xdr:nvSpPr>
              <xdr:cNvPr id="37" name="Freeform 372"/>
              <xdr:cNvSpPr>
                <a:spLocks/>
              </xdr:cNvSpPr>
            </xdr:nvSpPr>
            <xdr:spPr bwMode="auto">
              <a:xfrm>
                <a:off x="2021846" y="4348766"/>
                <a:ext cx="528440" cy="613711"/>
              </a:xfrm>
              <a:custGeom>
                <a:avLst/>
                <a:gdLst>
                  <a:gd name="T0" fmla="*/ 2147483647 w 1838"/>
                  <a:gd name="T1" fmla="*/ 2147483647 h 2258"/>
                  <a:gd name="T2" fmla="*/ 2147483647 w 1838"/>
                  <a:gd name="T3" fmla="*/ 2147483647 h 2258"/>
                  <a:gd name="T4" fmla="*/ 2147483647 w 1838"/>
                  <a:gd name="T5" fmla="*/ 2147483647 h 2258"/>
                  <a:gd name="T6" fmla="*/ 2147483647 w 1838"/>
                  <a:gd name="T7" fmla="*/ 2147483647 h 2258"/>
                  <a:gd name="T8" fmla="*/ 2147483647 w 1838"/>
                  <a:gd name="T9" fmla="*/ 2147483647 h 2258"/>
                  <a:gd name="T10" fmla="*/ 2147483647 w 1838"/>
                  <a:gd name="T11" fmla="*/ 2147483647 h 2258"/>
                  <a:gd name="T12" fmla="*/ 2147483647 w 1838"/>
                  <a:gd name="T13" fmla="*/ 2147483647 h 2258"/>
                  <a:gd name="T14" fmla="*/ 2147483647 w 1838"/>
                  <a:gd name="T15" fmla="*/ 2147483647 h 2258"/>
                  <a:gd name="T16" fmla="*/ 2147483647 w 1838"/>
                  <a:gd name="T17" fmla="*/ 2147483647 h 2258"/>
                  <a:gd name="T18" fmla="*/ 2147483647 w 1838"/>
                  <a:gd name="T19" fmla="*/ 2147483647 h 2258"/>
                  <a:gd name="T20" fmla="*/ 2147483647 w 1838"/>
                  <a:gd name="T21" fmla="*/ 2147483647 h 2258"/>
                  <a:gd name="T22" fmla="*/ 2147483647 w 1838"/>
                  <a:gd name="T23" fmla="*/ 2147483647 h 2258"/>
                  <a:gd name="T24" fmla="*/ 2147483647 w 1838"/>
                  <a:gd name="T25" fmla="*/ 2147483647 h 2258"/>
                  <a:gd name="T26" fmla="*/ 2147483647 w 1838"/>
                  <a:gd name="T27" fmla="*/ 2147483647 h 2258"/>
                  <a:gd name="T28" fmla="*/ 2147483647 w 1838"/>
                  <a:gd name="T29" fmla="*/ 2147483647 h 2258"/>
                  <a:gd name="T30" fmla="*/ 2147483647 w 1838"/>
                  <a:gd name="T31" fmla="*/ 2147483647 h 2258"/>
                  <a:gd name="T32" fmla="*/ 2147483647 w 1838"/>
                  <a:gd name="T33" fmla="*/ 2147483647 h 2258"/>
                  <a:gd name="T34" fmla="*/ 2147483647 w 1838"/>
                  <a:gd name="T35" fmla="*/ 2147483647 h 2258"/>
                  <a:gd name="T36" fmla="*/ 2147483647 w 1838"/>
                  <a:gd name="T37" fmla="*/ 2147483647 h 2258"/>
                  <a:gd name="T38" fmla="*/ 2147483647 w 1838"/>
                  <a:gd name="T39" fmla="*/ 2147483647 h 2258"/>
                  <a:gd name="T40" fmla="*/ 2147483647 w 1838"/>
                  <a:gd name="T41" fmla="*/ 2147483647 h 2258"/>
                  <a:gd name="T42" fmla="*/ 2147483647 w 1838"/>
                  <a:gd name="T43" fmla="*/ 2147483647 h 2258"/>
                  <a:gd name="T44" fmla="*/ 2147483647 w 1838"/>
                  <a:gd name="T45" fmla="*/ 2147483647 h 2258"/>
                  <a:gd name="T46" fmla="*/ 2147483647 w 1838"/>
                  <a:gd name="T47" fmla="*/ 2147483647 h 2258"/>
                  <a:gd name="T48" fmla="*/ 2147483647 w 1838"/>
                  <a:gd name="T49" fmla="*/ 2147483647 h 2258"/>
                  <a:gd name="T50" fmla="*/ 2147483647 w 1838"/>
                  <a:gd name="T51" fmla="*/ 2147483647 h 2258"/>
                  <a:gd name="T52" fmla="*/ 2147483647 w 1838"/>
                  <a:gd name="T53" fmla="*/ 2147483647 h 2258"/>
                  <a:gd name="T54" fmla="*/ 2147483647 w 1838"/>
                  <a:gd name="T55" fmla="*/ 2147483647 h 2258"/>
                  <a:gd name="T56" fmla="*/ 2147483647 w 1838"/>
                  <a:gd name="T57" fmla="*/ 2147483647 h 2258"/>
                  <a:gd name="T58" fmla="*/ 2147483647 w 1838"/>
                  <a:gd name="T59" fmla="*/ 2147483647 h 2258"/>
                  <a:gd name="T60" fmla="*/ 2147483647 w 1838"/>
                  <a:gd name="T61" fmla="*/ 2147483647 h 2258"/>
                  <a:gd name="T62" fmla="*/ 2147483647 w 1838"/>
                  <a:gd name="T63" fmla="*/ 2147483647 h 2258"/>
                  <a:gd name="T64" fmla="*/ 2147483647 w 1838"/>
                  <a:gd name="T65" fmla="*/ 2147483647 h 2258"/>
                  <a:gd name="T66" fmla="*/ 2147483647 w 1838"/>
                  <a:gd name="T67" fmla="*/ 2147483647 h 2258"/>
                  <a:gd name="T68" fmla="*/ 2147483647 w 1838"/>
                  <a:gd name="T69" fmla="*/ 2147483647 h 2258"/>
                  <a:gd name="T70" fmla="*/ 2147483647 w 1838"/>
                  <a:gd name="T71" fmla="*/ 2147483647 h 2258"/>
                  <a:gd name="T72" fmla="*/ 2147483647 w 1838"/>
                  <a:gd name="T73" fmla="*/ 2147483647 h 2258"/>
                  <a:gd name="T74" fmla="*/ 2147483647 w 1838"/>
                  <a:gd name="T75" fmla="*/ 2147483647 h 2258"/>
                  <a:gd name="T76" fmla="*/ 2147483647 w 1838"/>
                  <a:gd name="T77" fmla="*/ 2147483647 h 2258"/>
                  <a:gd name="T78" fmla="*/ 2147483647 w 1838"/>
                  <a:gd name="T79" fmla="*/ 2147483647 h 2258"/>
                  <a:gd name="T80" fmla="*/ 2147483647 w 1838"/>
                  <a:gd name="T81" fmla="*/ 2147483647 h 2258"/>
                  <a:gd name="T82" fmla="*/ 2147483647 w 1838"/>
                  <a:gd name="T83" fmla="*/ 2147483647 h 2258"/>
                  <a:gd name="T84" fmla="*/ 2147483647 w 1838"/>
                  <a:gd name="T85" fmla="*/ 2147483647 h 2258"/>
                  <a:gd name="T86" fmla="*/ 2147483647 w 1838"/>
                  <a:gd name="T87" fmla="*/ 2147483647 h 2258"/>
                  <a:gd name="T88" fmla="*/ 2147483647 w 1838"/>
                  <a:gd name="T89" fmla="*/ 2147483647 h 2258"/>
                  <a:gd name="T90" fmla="*/ 2147483647 w 1838"/>
                  <a:gd name="T91" fmla="*/ 2147483647 h 2258"/>
                  <a:gd name="T92" fmla="*/ 2147483647 w 1838"/>
                  <a:gd name="T93" fmla="*/ 2147483647 h 2258"/>
                  <a:gd name="T94" fmla="*/ 2147483647 w 1838"/>
                  <a:gd name="T95" fmla="*/ 2147483647 h 2258"/>
                  <a:gd name="T96" fmla="*/ 2147483647 w 1838"/>
                  <a:gd name="T97" fmla="*/ 2147483647 h 2258"/>
                  <a:gd name="T98" fmla="*/ 2147483647 w 1838"/>
                  <a:gd name="T99" fmla="*/ 2147483647 h 2258"/>
                  <a:gd name="T100" fmla="*/ 2147483647 w 1838"/>
                  <a:gd name="T101" fmla="*/ 2147483647 h 2258"/>
                  <a:gd name="T102" fmla="*/ 2147483647 w 1838"/>
                  <a:gd name="T103" fmla="*/ 2147483647 h 2258"/>
                  <a:gd name="T104" fmla="*/ 2147483647 w 1838"/>
                  <a:gd name="T105" fmla="*/ 2147483647 h 2258"/>
                  <a:gd name="T106" fmla="*/ 2147483647 w 1838"/>
                  <a:gd name="T107" fmla="*/ 2147483647 h 2258"/>
                  <a:gd name="T108" fmla="*/ 2147483647 w 1838"/>
                  <a:gd name="T109" fmla="*/ 2147483647 h 2258"/>
                  <a:gd name="T110" fmla="*/ 2147483647 w 1838"/>
                  <a:gd name="T111" fmla="*/ 2147483647 h 2258"/>
                  <a:gd name="T112" fmla="*/ 2147483647 w 1838"/>
                  <a:gd name="T113" fmla="*/ 2147483647 h 2258"/>
                  <a:gd name="T114" fmla="*/ 2147483647 w 1838"/>
                  <a:gd name="T115" fmla="*/ 2147483647 h 2258"/>
                  <a:gd name="T116" fmla="*/ 2147483647 w 1838"/>
                  <a:gd name="T117" fmla="*/ 2147483647 h 2258"/>
                  <a:gd name="T118" fmla="*/ 2147483647 w 1838"/>
                  <a:gd name="T119" fmla="*/ 2147483647 h 2258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  <a:gd name="T132" fmla="*/ 0 60000 65536"/>
                  <a:gd name="T133" fmla="*/ 0 60000 65536"/>
                  <a:gd name="T134" fmla="*/ 0 60000 65536"/>
                  <a:gd name="T135" fmla="*/ 0 60000 65536"/>
                  <a:gd name="T136" fmla="*/ 0 60000 65536"/>
                  <a:gd name="T137" fmla="*/ 0 60000 65536"/>
                  <a:gd name="T138" fmla="*/ 0 60000 65536"/>
                  <a:gd name="T139" fmla="*/ 0 60000 65536"/>
                  <a:gd name="T140" fmla="*/ 0 60000 65536"/>
                  <a:gd name="T141" fmla="*/ 0 60000 65536"/>
                  <a:gd name="T142" fmla="*/ 0 60000 65536"/>
                  <a:gd name="T143" fmla="*/ 0 60000 65536"/>
                  <a:gd name="T144" fmla="*/ 0 60000 65536"/>
                  <a:gd name="T145" fmla="*/ 0 60000 65536"/>
                  <a:gd name="T146" fmla="*/ 0 60000 65536"/>
                  <a:gd name="T147" fmla="*/ 0 60000 65536"/>
                  <a:gd name="T148" fmla="*/ 0 60000 65536"/>
                  <a:gd name="T149" fmla="*/ 0 60000 65536"/>
                  <a:gd name="T150" fmla="*/ 0 60000 65536"/>
                  <a:gd name="T151" fmla="*/ 0 60000 65536"/>
                  <a:gd name="T152" fmla="*/ 0 60000 65536"/>
                  <a:gd name="T153" fmla="*/ 0 60000 65536"/>
                  <a:gd name="T154" fmla="*/ 0 60000 65536"/>
                  <a:gd name="T155" fmla="*/ 0 60000 65536"/>
                  <a:gd name="T156" fmla="*/ 0 60000 65536"/>
                  <a:gd name="T157" fmla="*/ 0 60000 65536"/>
                  <a:gd name="T158" fmla="*/ 0 60000 65536"/>
                  <a:gd name="T159" fmla="*/ 0 60000 65536"/>
                  <a:gd name="T160" fmla="*/ 0 60000 65536"/>
                  <a:gd name="T161" fmla="*/ 0 60000 65536"/>
                  <a:gd name="T162" fmla="*/ 0 60000 65536"/>
                  <a:gd name="T163" fmla="*/ 0 60000 65536"/>
                  <a:gd name="T164" fmla="*/ 0 60000 65536"/>
                  <a:gd name="T165" fmla="*/ 0 60000 65536"/>
                  <a:gd name="T166" fmla="*/ 0 60000 65536"/>
                  <a:gd name="T167" fmla="*/ 0 60000 65536"/>
                  <a:gd name="T168" fmla="*/ 0 60000 65536"/>
                  <a:gd name="T169" fmla="*/ 0 60000 65536"/>
                  <a:gd name="T170" fmla="*/ 0 60000 65536"/>
                  <a:gd name="T171" fmla="*/ 0 60000 65536"/>
                  <a:gd name="T172" fmla="*/ 0 60000 65536"/>
                  <a:gd name="T173" fmla="*/ 0 60000 65536"/>
                  <a:gd name="T174" fmla="*/ 0 60000 65536"/>
                  <a:gd name="T175" fmla="*/ 0 60000 65536"/>
                  <a:gd name="T176" fmla="*/ 0 60000 65536"/>
                  <a:gd name="T177" fmla="*/ 0 60000 65536"/>
                  <a:gd name="T178" fmla="*/ 0 60000 65536"/>
                  <a:gd name="T179" fmla="*/ 0 60000 65536"/>
                  <a:gd name="T180" fmla="*/ 0 w 1838"/>
                  <a:gd name="T181" fmla="*/ 0 h 2258"/>
                  <a:gd name="T182" fmla="*/ 1838 w 1838"/>
                  <a:gd name="T183" fmla="*/ 2258 h 2258"/>
                </a:gdLst>
                <a:ahLst/>
                <a:cxnLst>
                  <a:cxn ang="T120">
                    <a:pos x="T0" y="T1"/>
                  </a:cxn>
                  <a:cxn ang="T121">
                    <a:pos x="T2" y="T3"/>
                  </a:cxn>
                  <a:cxn ang="T122">
                    <a:pos x="T4" y="T5"/>
                  </a:cxn>
                  <a:cxn ang="T123">
                    <a:pos x="T6" y="T7"/>
                  </a:cxn>
                  <a:cxn ang="T124">
                    <a:pos x="T8" y="T9"/>
                  </a:cxn>
                  <a:cxn ang="T125">
                    <a:pos x="T10" y="T11"/>
                  </a:cxn>
                  <a:cxn ang="T126">
                    <a:pos x="T12" y="T13"/>
                  </a:cxn>
                  <a:cxn ang="T127">
                    <a:pos x="T14" y="T15"/>
                  </a:cxn>
                  <a:cxn ang="T128">
                    <a:pos x="T16" y="T17"/>
                  </a:cxn>
                  <a:cxn ang="T129">
                    <a:pos x="T18" y="T19"/>
                  </a:cxn>
                  <a:cxn ang="T130">
                    <a:pos x="T20" y="T21"/>
                  </a:cxn>
                  <a:cxn ang="T131">
                    <a:pos x="T22" y="T23"/>
                  </a:cxn>
                  <a:cxn ang="T132">
                    <a:pos x="T24" y="T25"/>
                  </a:cxn>
                  <a:cxn ang="T133">
                    <a:pos x="T26" y="T27"/>
                  </a:cxn>
                  <a:cxn ang="T134">
                    <a:pos x="T28" y="T29"/>
                  </a:cxn>
                  <a:cxn ang="T135">
                    <a:pos x="T30" y="T31"/>
                  </a:cxn>
                  <a:cxn ang="T136">
                    <a:pos x="T32" y="T33"/>
                  </a:cxn>
                  <a:cxn ang="T137">
                    <a:pos x="T34" y="T35"/>
                  </a:cxn>
                  <a:cxn ang="T138">
                    <a:pos x="T36" y="T37"/>
                  </a:cxn>
                  <a:cxn ang="T139">
                    <a:pos x="T38" y="T39"/>
                  </a:cxn>
                  <a:cxn ang="T140">
                    <a:pos x="T40" y="T41"/>
                  </a:cxn>
                  <a:cxn ang="T141">
                    <a:pos x="T42" y="T43"/>
                  </a:cxn>
                  <a:cxn ang="T142">
                    <a:pos x="T44" y="T45"/>
                  </a:cxn>
                  <a:cxn ang="T143">
                    <a:pos x="T46" y="T47"/>
                  </a:cxn>
                  <a:cxn ang="T144">
                    <a:pos x="T48" y="T49"/>
                  </a:cxn>
                  <a:cxn ang="T145">
                    <a:pos x="T50" y="T51"/>
                  </a:cxn>
                  <a:cxn ang="T146">
                    <a:pos x="T52" y="T53"/>
                  </a:cxn>
                  <a:cxn ang="T147">
                    <a:pos x="T54" y="T55"/>
                  </a:cxn>
                  <a:cxn ang="T148">
                    <a:pos x="T56" y="T57"/>
                  </a:cxn>
                  <a:cxn ang="T149">
                    <a:pos x="T58" y="T59"/>
                  </a:cxn>
                  <a:cxn ang="T150">
                    <a:pos x="T60" y="T61"/>
                  </a:cxn>
                  <a:cxn ang="T151">
                    <a:pos x="T62" y="T63"/>
                  </a:cxn>
                  <a:cxn ang="T152">
                    <a:pos x="T64" y="T65"/>
                  </a:cxn>
                  <a:cxn ang="T153">
                    <a:pos x="T66" y="T67"/>
                  </a:cxn>
                  <a:cxn ang="T154">
                    <a:pos x="T68" y="T69"/>
                  </a:cxn>
                  <a:cxn ang="T155">
                    <a:pos x="T70" y="T71"/>
                  </a:cxn>
                  <a:cxn ang="T156">
                    <a:pos x="T72" y="T73"/>
                  </a:cxn>
                  <a:cxn ang="T157">
                    <a:pos x="T74" y="T75"/>
                  </a:cxn>
                  <a:cxn ang="T158">
                    <a:pos x="T76" y="T77"/>
                  </a:cxn>
                  <a:cxn ang="T159">
                    <a:pos x="T78" y="T79"/>
                  </a:cxn>
                  <a:cxn ang="T160">
                    <a:pos x="T80" y="T81"/>
                  </a:cxn>
                  <a:cxn ang="T161">
                    <a:pos x="T82" y="T83"/>
                  </a:cxn>
                  <a:cxn ang="T162">
                    <a:pos x="T84" y="T85"/>
                  </a:cxn>
                  <a:cxn ang="T163">
                    <a:pos x="T86" y="T87"/>
                  </a:cxn>
                  <a:cxn ang="T164">
                    <a:pos x="T88" y="T89"/>
                  </a:cxn>
                  <a:cxn ang="T165">
                    <a:pos x="T90" y="T91"/>
                  </a:cxn>
                  <a:cxn ang="T166">
                    <a:pos x="T92" y="T93"/>
                  </a:cxn>
                  <a:cxn ang="T167">
                    <a:pos x="T94" y="T95"/>
                  </a:cxn>
                  <a:cxn ang="T168">
                    <a:pos x="T96" y="T97"/>
                  </a:cxn>
                  <a:cxn ang="T169">
                    <a:pos x="T98" y="T99"/>
                  </a:cxn>
                  <a:cxn ang="T170">
                    <a:pos x="T100" y="T101"/>
                  </a:cxn>
                  <a:cxn ang="T171">
                    <a:pos x="T102" y="T103"/>
                  </a:cxn>
                  <a:cxn ang="T172">
                    <a:pos x="T104" y="T105"/>
                  </a:cxn>
                  <a:cxn ang="T173">
                    <a:pos x="T106" y="T107"/>
                  </a:cxn>
                  <a:cxn ang="T174">
                    <a:pos x="T108" y="T109"/>
                  </a:cxn>
                  <a:cxn ang="T175">
                    <a:pos x="T110" y="T111"/>
                  </a:cxn>
                  <a:cxn ang="T176">
                    <a:pos x="T112" y="T113"/>
                  </a:cxn>
                  <a:cxn ang="T177">
                    <a:pos x="T114" y="T115"/>
                  </a:cxn>
                  <a:cxn ang="T178">
                    <a:pos x="T116" y="T117"/>
                  </a:cxn>
                  <a:cxn ang="T179">
                    <a:pos x="T118" y="T119"/>
                  </a:cxn>
                </a:cxnLst>
                <a:rect l="T180" t="T181" r="T182" b="T183"/>
                <a:pathLst>
                  <a:path w="1838" h="2258">
                    <a:moveTo>
                      <a:pt x="483" y="2258"/>
                    </a:moveTo>
                    <a:lnTo>
                      <a:pt x="596" y="2256"/>
                    </a:lnTo>
                    <a:lnTo>
                      <a:pt x="709" y="2253"/>
                    </a:lnTo>
                    <a:lnTo>
                      <a:pt x="822" y="2251"/>
                    </a:lnTo>
                    <a:lnTo>
                      <a:pt x="935" y="2248"/>
                    </a:lnTo>
                    <a:lnTo>
                      <a:pt x="1047" y="2246"/>
                    </a:lnTo>
                    <a:lnTo>
                      <a:pt x="1160" y="2243"/>
                    </a:lnTo>
                    <a:lnTo>
                      <a:pt x="1273" y="2241"/>
                    </a:lnTo>
                    <a:lnTo>
                      <a:pt x="1386" y="2239"/>
                    </a:lnTo>
                    <a:lnTo>
                      <a:pt x="1499" y="2236"/>
                    </a:lnTo>
                    <a:lnTo>
                      <a:pt x="1612" y="2234"/>
                    </a:lnTo>
                    <a:lnTo>
                      <a:pt x="1725" y="2231"/>
                    </a:lnTo>
                    <a:lnTo>
                      <a:pt x="1838" y="2229"/>
                    </a:lnTo>
                    <a:lnTo>
                      <a:pt x="1836" y="2179"/>
                    </a:lnTo>
                    <a:lnTo>
                      <a:pt x="1834" y="2130"/>
                    </a:lnTo>
                    <a:lnTo>
                      <a:pt x="1832" y="2080"/>
                    </a:lnTo>
                    <a:lnTo>
                      <a:pt x="1829" y="2031"/>
                    </a:lnTo>
                    <a:lnTo>
                      <a:pt x="1825" y="1982"/>
                    </a:lnTo>
                    <a:lnTo>
                      <a:pt x="1820" y="1932"/>
                    </a:lnTo>
                    <a:lnTo>
                      <a:pt x="1815" y="1883"/>
                    </a:lnTo>
                    <a:lnTo>
                      <a:pt x="1810" y="1834"/>
                    </a:lnTo>
                    <a:lnTo>
                      <a:pt x="1804" y="1785"/>
                    </a:lnTo>
                    <a:lnTo>
                      <a:pt x="1797" y="1736"/>
                    </a:lnTo>
                    <a:lnTo>
                      <a:pt x="1789" y="1687"/>
                    </a:lnTo>
                    <a:lnTo>
                      <a:pt x="1782" y="1638"/>
                    </a:lnTo>
                    <a:lnTo>
                      <a:pt x="1773" y="1589"/>
                    </a:lnTo>
                    <a:lnTo>
                      <a:pt x="1764" y="1540"/>
                    </a:lnTo>
                    <a:lnTo>
                      <a:pt x="1754" y="1492"/>
                    </a:lnTo>
                    <a:lnTo>
                      <a:pt x="1744" y="1443"/>
                    </a:lnTo>
                    <a:lnTo>
                      <a:pt x="1733" y="1395"/>
                    </a:lnTo>
                    <a:lnTo>
                      <a:pt x="1721" y="1347"/>
                    </a:lnTo>
                    <a:lnTo>
                      <a:pt x="1709" y="1299"/>
                    </a:lnTo>
                    <a:lnTo>
                      <a:pt x="1696" y="1251"/>
                    </a:lnTo>
                    <a:lnTo>
                      <a:pt x="1683" y="1203"/>
                    </a:lnTo>
                    <a:lnTo>
                      <a:pt x="1669" y="1156"/>
                    </a:lnTo>
                    <a:lnTo>
                      <a:pt x="1655" y="1108"/>
                    </a:lnTo>
                    <a:lnTo>
                      <a:pt x="1640" y="1061"/>
                    </a:lnTo>
                    <a:lnTo>
                      <a:pt x="1624" y="1014"/>
                    </a:lnTo>
                    <a:lnTo>
                      <a:pt x="1608" y="967"/>
                    </a:lnTo>
                    <a:lnTo>
                      <a:pt x="1591" y="921"/>
                    </a:lnTo>
                    <a:lnTo>
                      <a:pt x="1574" y="874"/>
                    </a:lnTo>
                    <a:lnTo>
                      <a:pt x="1556" y="828"/>
                    </a:lnTo>
                    <a:lnTo>
                      <a:pt x="1538" y="782"/>
                    </a:lnTo>
                    <a:lnTo>
                      <a:pt x="1519" y="736"/>
                    </a:lnTo>
                    <a:lnTo>
                      <a:pt x="1499" y="691"/>
                    </a:lnTo>
                    <a:lnTo>
                      <a:pt x="1479" y="646"/>
                    </a:lnTo>
                    <a:lnTo>
                      <a:pt x="1458" y="601"/>
                    </a:lnTo>
                    <a:lnTo>
                      <a:pt x="1437" y="556"/>
                    </a:lnTo>
                    <a:lnTo>
                      <a:pt x="1416" y="511"/>
                    </a:lnTo>
                    <a:lnTo>
                      <a:pt x="1393" y="467"/>
                    </a:lnTo>
                    <a:lnTo>
                      <a:pt x="1370" y="423"/>
                    </a:lnTo>
                    <a:lnTo>
                      <a:pt x="1347" y="379"/>
                    </a:lnTo>
                    <a:lnTo>
                      <a:pt x="1323" y="336"/>
                    </a:lnTo>
                    <a:lnTo>
                      <a:pt x="1299" y="293"/>
                    </a:lnTo>
                    <a:lnTo>
                      <a:pt x="1274" y="250"/>
                    </a:lnTo>
                    <a:lnTo>
                      <a:pt x="1248" y="208"/>
                    </a:lnTo>
                    <a:lnTo>
                      <a:pt x="1222" y="165"/>
                    </a:lnTo>
                    <a:lnTo>
                      <a:pt x="1196" y="124"/>
                    </a:lnTo>
                    <a:lnTo>
                      <a:pt x="1169" y="82"/>
                    </a:lnTo>
                    <a:lnTo>
                      <a:pt x="1142" y="41"/>
                    </a:lnTo>
                    <a:lnTo>
                      <a:pt x="1114" y="0"/>
                    </a:lnTo>
                    <a:lnTo>
                      <a:pt x="1021" y="64"/>
                    </a:lnTo>
                    <a:lnTo>
                      <a:pt x="928" y="129"/>
                    </a:lnTo>
                    <a:lnTo>
                      <a:pt x="835" y="193"/>
                    </a:lnTo>
                    <a:lnTo>
                      <a:pt x="742" y="258"/>
                    </a:lnTo>
                    <a:lnTo>
                      <a:pt x="650" y="322"/>
                    </a:lnTo>
                    <a:lnTo>
                      <a:pt x="557" y="386"/>
                    </a:lnTo>
                    <a:lnTo>
                      <a:pt x="464" y="451"/>
                    </a:lnTo>
                    <a:lnTo>
                      <a:pt x="371" y="515"/>
                    </a:lnTo>
                    <a:lnTo>
                      <a:pt x="279" y="579"/>
                    </a:lnTo>
                    <a:lnTo>
                      <a:pt x="186" y="644"/>
                    </a:lnTo>
                    <a:lnTo>
                      <a:pt x="93" y="708"/>
                    </a:lnTo>
                    <a:lnTo>
                      <a:pt x="0" y="773"/>
                    </a:lnTo>
                    <a:lnTo>
                      <a:pt x="19" y="800"/>
                    </a:lnTo>
                    <a:lnTo>
                      <a:pt x="37" y="827"/>
                    </a:lnTo>
                    <a:lnTo>
                      <a:pt x="55" y="855"/>
                    </a:lnTo>
                    <a:lnTo>
                      <a:pt x="73" y="883"/>
                    </a:lnTo>
                    <a:lnTo>
                      <a:pt x="90" y="911"/>
                    </a:lnTo>
                    <a:lnTo>
                      <a:pt x="107" y="939"/>
                    </a:lnTo>
                    <a:lnTo>
                      <a:pt x="124" y="968"/>
                    </a:lnTo>
                    <a:lnTo>
                      <a:pt x="140" y="996"/>
                    </a:lnTo>
                    <a:lnTo>
                      <a:pt x="156" y="1025"/>
                    </a:lnTo>
                    <a:lnTo>
                      <a:pt x="171" y="1055"/>
                    </a:lnTo>
                    <a:lnTo>
                      <a:pt x="187" y="1084"/>
                    </a:lnTo>
                    <a:lnTo>
                      <a:pt x="201" y="1113"/>
                    </a:lnTo>
                    <a:lnTo>
                      <a:pt x="216" y="1143"/>
                    </a:lnTo>
                    <a:lnTo>
                      <a:pt x="230" y="1173"/>
                    </a:lnTo>
                    <a:lnTo>
                      <a:pt x="244" y="1203"/>
                    </a:lnTo>
                    <a:lnTo>
                      <a:pt x="257" y="1233"/>
                    </a:lnTo>
                    <a:lnTo>
                      <a:pt x="270" y="1263"/>
                    </a:lnTo>
                    <a:lnTo>
                      <a:pt x="283" y="1294"/>
                    </a:lnTo>
                    <a:lnTo>
                      <a:pt x="295" y="1325"/>
                    </a:lnTo>
                    <a:lnTo>
                      <a:pt x="307" y="1355"/>
                    </a:lnTo>
                    <a:lnTo>
                      <a:pt x="319" y="1386"/>
                    </a:lnTo>
                    <a:lnTo>
                      <a:pt x="330" y="1417"/>
                    </a:lnTo>
                    <a:lnTo>
                      <a:pt x="341" y="1449"/>
                    </a:lnTo>
                    <a:lnTo>
                      <a:pt x="351" y="1480"/>
                    </a:lnTo>
                    <a:lnTo>
                      <a:pt x="361" y="1511"/>
                    </a:lnTo>
                    <a:lnTo>
                      <a:pt x="371" y="1543"/>
                    </a:lnTo>
                    <a:lnTo>
                      <a:pt x="380" y="1575"/>
                    </a:lnTo>
                    <a:lnTo>
                      <a:pt x="389" y="1606"/>
                    </a:lnTo>
                    <a:lnTo>
                      <a:pt x="397" y="1638"/>
                    </a:lnTo>
                    <a:lnTo>
                      <a:pt x="405" y="1670"/>
                    </a:lnTo>
                    <a:lnTo>
                      <a:pt x="413" y="1702"/>
                    </a:lnTo>
                    <a:lnTo>
                      <a:pt x="420" y="1735"/>
                    </a:lnTo>
                    <a:lnTo>
                      <a:pt x="427" y="1767"/>
                    </a:lnTo>
                    <a:lnTo>
                      <a:pt x="434" y="1799"/>
                    </a:lnTo>
                    <a:lnTo>
                      <a:pt x="440" y="1832"/>
                    </a:lnTo>
                    <a:lnTo>
                      <a:pt x="445" y="1864"/>
                    </a:lnTo>
                    <a:lnTo>
                      <a:pt x="451" y="1897"/>
                    </a:lnTo>
                    <a:lnTo>
                      <a:pt x="456" y="1930"/>
                    </a:lnTo>
                    <a:lnTo>
                      <a:pt x="460" y="1962"/>
                    </a:lnTo>
                    <a:lnTo>
                      <a:pt x="464" y="1995"/>
                    </a:lnTo>
                    <a:lnTo>
                      <a:pt x="468" y="2028"/>
                    </a:lnTo>
                    <a:lnTo>
                      <a:pt x="471" y="2061"/>
                    </a:lnTo>
                    <a:lnTo>
                      <a:pt x="474" y="2094"/>
                    </a:lnTo>
                    <a:lnTo>
                      <a:pt x="477" y="2126"/>
                    </a:lnTo>
                    <a:lnTo>
                      <a:pt x="479" y="2159"/>
                    </a:lnTo>
                    <a:lnTo>
                      <a:pt x="481" y="2192"/>
                    </a:lnTo>
                    <a:lnTo>
                      <a:pt x="482" y="2225"/>
                    </a:lnTo>
                    <a:lnTo>
                      <a:pt x="483" y="2258"/>
                    </a:lnTo>
                  </a:path>
                </a:pathLst>
              </a:custGeom>
              <a:solidFill>
                <a:srgbClr val="54E349"/>
              </a:solidFill>
              <a:ln w="25400">
                <a:noFill/>
                <a:prstDash val="solid"/>
                <a:round/>
                <a:headEnd/>
                <a:tailEnd/>
              </a:ln>
              <a:effectLst>
                <a:outerShdw blurRad="44450" dist="27940" dir="5400000" algn="ctr">
                  <a:srgbClr val="000000">
                    <a:alpha val="32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balanced" dir="t">
                  <a:rot lat="0" lon="0" rev="8700000"/>
                </a:lightRig>
              </a:scene3d>
              <a:sp3d>
                <a:bevelT w="190500" h="38100"/>
              </a:sp3d>
            </xdr:spPr>
          </xdr:sp>
          <xdr:sp macro="" textlink="">
            <xdr:nvSpPr>
              <xdr:cNvPr id="38" name="Freeform 377"/>
              <xdr:cNvSpPr>
                <a:spLocks/>
              </xdr:cNvSpPr>
            </xdr:nvSpPr>
            <xdr:spPr bwMode="auto">
              <a:xfrm>
                <a:off x="212691" y="4348765"/>
                <a:ext cx="528440" cy="613712"/>
              </a:xfrm>
              <a:custGeom>
                <a:avLst/>
                <a:gdLst>
                  <a:gd name="T0" fmla="*/ 2147483647 w 1838"/>
                  <a:gd name="T1" fmla="*/ 2147483647 h 2258"/>
                  <a:gd name="T2" fmla="*/ 2147483647 w 1838"/>
                  <a:gd name="T3" fmla="*/ 2147483647 h 2258"/>
                  <a:gd name="T4" fmla="*/ 2147483647 w 1838"/>
                  <a:gd name="T5" fmla="*/ 2147483647 h 2258"/>
                  <a:gd name="T6" fmla="*/ 2147483647 w 1838"/>
                  <a:gd name="T7" fmla="*/ 2147483647 h 2258"/>
                  <a:gd name="T8" fmla="*/ 2147483647 w 1838"/>
                  <a:gd name="T9" fmla="*/ 2147483647 h 2258"/>
                  <a:gd name="T10" fmla="*/ 2147483647 w 1838"/>
                  <a:gd name="T11" fmla="*/ 2147483647 h 2258"/>
                  <a:gd name="T12" fmla="*/ 2147483647 w 1838"/>
                  <a:gd name="T13" fmla="*/ 2147483647 h 2258"/>
                  <a:gd name="T14" fmla="*/ 2147483647 w 1838"/>
                  <a:gd name="T15" fmla="*/ 2147483647 h 2258"/>
                  <a:gd name="T16" fmla="*/ 2147483647 w 1838"/>
                  <a:gd name="T17" fmla="*/ 2147483647 h 2258"/>
                  <a:gd name="T18" fmla="*/ 2147483647 w 1838"/>
                  <a:gd name="T19" fmla="*/ 2147483647 h 2258"/>
                  <a:gd name="T20" fmla="*/ 2147483647 w 1838"/>
                  <a:gd name="T21" fmla="*/ 2147483647 h 2258"/>
                  <a:gd name="T22" fmla="*/ 2147483647 w 1838"/>
                  <a:gd name="T23" fmla="*/ 2147483647 h 2258"/>
                  <a:gd name="T24" fmla="*/ 2147483647 w 1838"/>
                  <a:gd name="T25" fmla="*/ 2147483647 h 2258"/>
                  <a:gd name="T26" fmla="*/ 2147483647 w 1838"/>
                  <a:gd name="T27" fmla="*/ 2147483647 h 2258"/>
                  <a:gd name="T28" fmla="*/ 2147483647 w 1838"/>
                  <a:gd name="T29" fmla="*/ 2147483647 h 2258"/>
                  <a:gd name="T30" fmla="*/ 2147483647 w 1838"/>
                  <a:gd name="T31" fmla="*/ 2147483647 h 2258"/>
                  <a:gd name="T32" fmla="*/ 2147483647 w 1838"/>
                  <a:gd name="T33" fmla="*/ 2147483647 h 2258"/>
                  <a:gd name="T34" fmla="*/ 2147483647 w 1838"/>
                  <a:gd name="T35" fmla="*/ 2147483647 h 2258"/>
                  <a:gd name="T36" fmla="*/ 2147483647 w 1838"/>
                  <a:gd name="T37" fmla="*/ 2147483647 h 2258"/>
                  <a:gd name="T38" fmla="*/ 2147483647 w 1838"/>
                  <a:gd name="T39" fmla="*/ 2147483647 h 2258"/>
                  <a:gd name="T40" fmla="*/ 2147483647 w 1838"/>
                  <a:gd name="T41" fmla="*/ 2147483647 h 2258"/>
                  <a:gd name="T42" fmla="*/ 2147483647 w 1838"/>
                  <a:gd name="T43" fmla="*/ 2147483647 h 2258"/>
                  <a:gd name="T44" fmla="*/ 2147483647 w 1838"/>
                  <a:gd name="T45" fmla="*/ 2147483647 h 2258"/>
                  <a:gd name="T46" fmla="*/ 2147483647 w 1838"/>
                  <a:gd name="T47" fmla="*/ 2147483647 h 2258"/>
                  <a:gd name="T48" fmla="*/ 2147483647 w 1838"/>
                  <a:gd name="T49" fmla="*/ 2147483647 h 2258"/>
                  <a:gd name="T50" fmla="*/ 2147483647 w 1838"/>
                  <a:gd name="T51" fmla="*/ 2147483647 h 2258"/>
                  <a:gd name="T52" fmla="*/ 2147483647 w 1838"/>
                  <a:gd name="T53" fmla="*/ 2147483647 h 2258"/>
                  <a:gd name="T54" fmla="*/ 2147483647 w 1838"/>
                  <a:gd name="T55" fmla="*/ 2147483647 h 2258"/>
                  <a:gd name="T56" fmla="*/ 2147483647 w 1838"/>
                  <a:gd name="T57" fmla="*/ 2147483647 h 2258"/>
                  <a:gd name="T58" fmla="*/ 2147483647 w 1838"/>
                  <a:gd name="T59" fmla="*/ 2147483647 h 2258"/>
                  <a:gd name="T60" fmla="*/ 2147483647 w 1838"/>
                  <a:gd name="T61" fmla="*/ 2147483647 h 2258"/>
                  <a:gd name="T62" fmla="*/ 2147483647 w 1838"/>
                  <a:gd name="T63" fmla="*/ 2147483647 h 2258"/>
                  <a:gd name="T64" fmla="*/ 2147483647 w 1838"/>
                  <a:gd name="T65" fmla="*/ 2147483647 h 2258"/>
                  <a:gd name="T66" fmla="*/ 2147483647 w 1838"/>
                  <a:gd name="T67" fmla="*/ 2147483647 h 2258"/>
                  <a:gd name="T68" fmla="*/ 2147483647 w 1838"/>
                  <a:gd name="T69" fmla="*/ 2147483647 h 2258"/>
                  <a:gd name="T70" fmla="*/ 2147483647 w 1838"/>
                  <a:gd name="T71" fmla="*/ 2147483647 h 2258"/>
                  <a:gd name="T72" fmla="*/ 2147483647 w 1838"/>
                  <a:gd name="T73" fmla="*/ 2147483647 h 2258"/>
                  <a:gd name="T74" fmla="*/ 2147483647 w 1838"/>
                  <a:gd name="T75" fmla="*/ 2147483647 h 2258"/>
                  <a:gd name="T76" fmla="*/ 2147483647 w 1838"/>
                  <a:gd name="T77" fmla="*/ 2147483647 h 2258"/>
                  <a:gd name="T78" fmla="*/ 2147483647 w 1838"/>
                  <a:gd name="T79" fmla="*/ 2147483647 h 2258"/>
                  <a:gd name="T80" fmla="*/ 2147483647 w 1838"/>
                  <a:gd name="T81" fmla="*/ 2147483647 h 2258"/>
                  <a:gd name="T82" fmla="*/ 2147483647 w 1838"/>
                  <a:gd name="T83" fmla="*/ 2147483647 h 2258"/>
                  <a:gd name="T84" fmla="*/ 2147483647 w 1838"/>
                  <a:gd name="T85" fmla="*/ 2147483647 h 2258"/>
                  <a:gd name="T86" fmla="*/ 2147483647 w 1838"/>
                  <a:gd name="T87" fmla="*/ 2147483647 h 2258"/>
                  <a:gd name="T88" fmla="*/ 2147483647 w 1838"/>
                  <a:gd name="T89" fmla="*/ 2147483647 h 2258"/>
                  <a:gd name="T90" fmla="*/ 2147483647 w 1838"/>
                  <a:gd name="T91" fmla="*/ 2147483647 h 2258"/>
                  <a:gd name="T92" fmla="*/ 2147483647 w 1838"/>
                  <a:gd name="T93" fmla="*/ 2147483647 h 2258"/>
                  <a:gd name="T94" fmla="*/ 2147483647 w 1838"/>
                  <a:gd name="T95" fmla="*/ 2147483647 h 2258"/>
                  <a:gd name="T96" fmla="*/ 2147483647 w 1838"/>
                  <a:gd name="T97" fmla="*/ 2147483647 h 2258"/>
                  <a:gd name="T98" fmla="*/ 2147483647 w 1838"/>
                  <a:gd name="T99" fmla="*/ 2147483647 h 2258"/>
                  <a:gd name="T100" fmla="*/ 2147483647 w 1838"/>
                  <a:gd name="T101" fmla="*/ 2147483647 h 2258"/>
                  <a:gd name="T102" fmla="*/ 2147483647 w 1838"/>
                  <a:gd name="T103" fmla="*/ 2147483647 h 2258"/>
                  <a:gd name="T104" fmla="*/ 2147483647 w 1838"/>
                  <a:gd name="T105" fmla="*/ 2147483647 h 2258"/>
                  <a:gd name="T106" fmla="*/ 2147483647 w 1838"/>
                  <a:gd name="T107" fmla="*/ 2147483647 h 2258"/>
                  <a:gd name="T108" fmla="*/ 2147483647 w 1838"/>
                  <a:gd name="T109" fmla="*/ 2147483647 h 2258"/>
                  <a:gd name="T110" fmla="*/ 2147483647 w 1838"/>
                  <a:gd name="T111" fmla="*/ 2147483647 h 2258"/>
                  <a:gd name="T112" fmla="*/ 2147483647 w 1838"/>
                  <a:gd name="T113" fmla="*/ 2147483647 h 2258"/>
                  <a:gd name="T114" fmla="*/ 2147483647 w 1838"/>
                  <a:gd name="T115" fmla="*/ 2147483647 h 2258"/>
                  <a:gd name="T116" fmla="*/ 2147483647 w 1838"/>
                  <a:gd name="T117" fmla="*/ 2147483647 h 2258"/>
                  <a:gd name="T118" fmla="*/ 2147483647 w 1838"/>
                  <a:gd name="T119" fmla="*/ 2147483647 h 2258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  <a:gd name="T132" fmla="*/ 0 60000 65536"/>
                  <a:gd name="T133" fmla="*/ 0 60000 65536"/>
                  <a:gd name="T134" fmla="*/ 0 60000 65536"/>
                  <a:gd name="T135" fmla="*/ 0 60000 65536"/>
                  <a:gd name="T136" fmla="*/ 0 60000 65536"/>
                  <a:gd name="T137" fmla="*/ 0 60000 65536"/>
                  <a:gd name="T138" fmla="*/ 0 60000 65536"/>
                  <a:gd name="T139" fmla="*/ 0 60000 65536"/>
                  <a:gd name="T140" fmla="*/ 0 60000 65536"/>
                  <a:gd name="T141" fmla="*/ 0 60000 65536"/>
                  <a:gd name="T142" fmla="*/ 0 60000 65536"/>
                  <a:gd name="T143" fmla="*/ 0 60000 65536"/>
                  <a:gd name="T144" fmla="*/ 0 60000 65536"/>
                  <a:gd name="T145" fmla="*/ 0 60000 65536"/>
                  <a:gd name="T146" fmla="*/ 0 60000 65536"/>
                  <a:gd name="T147" fmla="*/ 0 60000 65536"/>
                  <a:gd name="T148" fmla="*/ 0 60000 65536"/>
                  <a:gd name="T149" fmla="*/ 0 60000 65536"/>
                  <a:gd name="T150" fmla="*/ 0 60000 65536"/>
                  <a:gd name="T151" fmla="*/ 0 60000 65536"/>
                  <a:gd name="T152" fmla="*/ 0 60000 65536"/>
                  <a:gd name="T153" fmla="*/ 0 60000 65536"/>
                  <a:gd name="T154" fmla="*/ 0 60000 65536"/>
                  <a:gd name="T155" fmla="*/ 0 60000 65536"/>
                  <a:gd name="T156" fmla="*/ 0 60000 65536"/>
                  <a:gd name="T157" fmla="*/ 0 60000 65536"/>
                  <a:gd name="T158" fmla="*/ 0 60000 65536"/>
                  <a:gd name="T159" fmla="*/ 0 60000 65536"/>
                  <a:gd name="T160" fmla="*/ 0 60000 65536"/>
                  <a:gd name="T161" fmla="*/ 0 60000 65536"/>
                  <a:gd name="T162" fmla="*/ 0 60000 65536"/>
                  <a:gd name="T163" fmla="*/ 0 60000 65536"/>
                  <a:gd name="T164" fmla="*/ 0 60000 65536"/>
                  <a:gd name="T165" fmla="*/ 0 60000 65536"/>
                  <a:gd name="T166" fmla="*/ 0 60000 65536"/>
                  <a:gd name="T167" fmla="*/ 0 60000 65536"/>
                  <a:gd name="T168" fmla="*/ 0 60000 65536"/>
                  <a:gd name="T169" fmla="*/ 0 60000 65536"/>
                  <a:gd name="T170" fmla="*/ 0 60000 65536"/>
                  <a:gd name="T171" fmla="*/ 0 60000 65536"/>
                  <a:gd name="T172" fmla="*/ 0 60000 65536"/>
                  <a:gd name="T173" fmla="*/ 0 60000 65536"/>
                  <a:gd name="T174" fmla="*/ 0 60000 65536"/>
                  <a:gd name="T175" fmla="*/ 0 60000 65536"/>
                  <a:gd name="T176" fmla="*/ 0 60000 65536"/>
                  <a:gd name="T177" fmla="*/ 0 60000 65536"/>
                  <a:gd name="T178" fmla="*/ 0 60000 65536"/>
                  <a:gd name="T179" fmla="*/ 0 60000 65536"/>
                  <a:gd name="T180" fmla="*/ 0 w 1838"/>
                  <a:gd name="T181" fmla="*/ 0 h 2258"/>
                  <a:gd name="T182" fmla="*/ 1838 w 1838"/>
                  <a:gd name="T183" fmla="*/ 2258 h 2258"/>
                </a:gdLst>
                <a:ahLst/>
                <a:cxnLst>
                  <a:cxn ang="T120">
                    <a:pos x="T0" y="T1"/>
                  </a:cxn>
                  <a:cxn ang="T121">
                    <a:pos x="T2" y="T3"/>
                  </a:cxn>
                  <a:cxn ang="T122">
                    <a:pos x="T4" y="T5"/>
                  </a:cxn>
                  <a:cxn ang="T123">
                    <a:pos x="T6" y="T7"/>
                  </a:cxn>
                  <a:cxn ang="T124">
                    <a:pos x="T8" y="T9"/>
                  </a:cxn>
                  <a:cxn ang="T125">
                    <a:pos x="T10" y="T11"/>
                  </a:cxn>
                  <a:cxn ang="T126">
                    <a:pos x="T12" y="T13"/>
                  </a:cxn>
                  <a:cxn ang="T127">
                    <a:pos x="T14" y="T15"/>
                  </a:cxn>
                  <a:cxn ang="T128">
                    <a:pos x="T16" y="T17"/>
                  </a:cxn>
                  <a:cxn ang="T129">
                    <a:pos x="T18" y="T19"/>
                  </a:cxn>
                  <a:cxn ang="T130">
                    <a:pos x="T20" y="T21"/>
                  </a:cxn>
                  <a:cxn ang="T131">
                    <a:pos x="T22" y="T23"/>
                  </a:cxn>
                  <a:cxn ang="T132">
                    <a:pos x="T24" y="T25"/>
                  </a:cxn>
                  <a:cxn ang="T133">
                    <a:pos x="T26" y="T27"/>
                  </a:cxn>
                  <a:cxn ang="T134">
                    <a:pos x="T28" y="T29"/>
                  </a:cxn>
                  <a:cxn ang="T135">
                    <a:pos x="T30" y="T31"/>
                  </a:cxn>
                  <a:cxn ang="T136">
                    <a:pos x="T32" y="T33"/>
                  </a:cxn>
                  <a:cxn ang="T137">
                    <a:pos x="T34" y="T35"/>
                  </a:cxn>
                  <a:cxn ang="T138">
                    <a:pos x="T36" y="T37"/>
                  </a:cxn>
                  <a:cxn ang="T139">
                    <a:pos x="T38" y="T39"/>
                  </a:cxn>
                  <a:cxn ang="T140">
                    <a:pos x="T40" y="T41"/>
                  </a:cxn>
                  <a:cxn ang="T141">
                    <a:pos x="T42" y="T43"/>
                  </a:cxn>
                  <a:cxn ang="T142">
                    <a:pos x="T44" y="T45"/>
                  </a:cxn>
                  <a:cxn ang="T143">
                    <a:pos x="T46" y="T47"/>
                  </a:cxn>
                  <a:cxn ang="T144">
                    <a:pos x="T48" y="T49"/>
                  </a:cxn>
                  <a:cxn ang="T145">
                    <a:pos x="T50" y="T51"/>
                  </a:cxn>
                  <a:cxn ang="T146">
                    <a:pos x="T52" y="T53"/>
                  </a:cxn>
                  <a:cxn ang="T147">
                    <a:pos x="T54" y="T55"/>
                  </a:cxn>
                  <a:cxn ang="T148">
                    <a:pos x="T56" y="T57"/>
                  </a:cxn>
                  <a:cxn ang="T149">
                    <a:pos x="T58" y="T59"/>
                  </a:cxn>
                  <a:cxn ang="T150">
                    <a:pos x="T60" y="T61"/>
                  </a:cxn>
                  <a:cxn ang="T151">
                    <a:pos x="T62" y="T63"/>
                  </a:cxn>
                  <a:cxn ang="T152">
                    <a:pos x="T64" y="T65"/>
                  </a:cxn>
                  <a:cxn ang="T153">
                    <a:pos x="T66" y="T67"/>
                  </a:cxn>
                  <a:cxn ang="T154">
                    <a:pos x="T68" y="T69"/>
                  </a:cxn>
                  <a:cxn ang="T155">
                    <a:pos x="T70" y="T71"/>
                  </a:cxn>
                  <a:cxn ang="T156">
                    <a:pos x="T72" y="T73"/>
                  </a:cxn>
                  <a:cxn ang="T157">
                    <a:pos x="T74" y="T75"/>
                  </a:cxn>
                  <a:cxn ang="T158">
                    <a:pos x="T76" y="T77"/>
                  </a:cxn>
                  <a:cxn ang="T159">
                    <a:pos x="T78" y="T79"/>
                  </a:cxn>
                  <a:cxn ang="T160">
                    <a:pos x="T80" y="T81"/>
                  </a:cxn>
                  <a:cxn ang="T161">
                    <a:pos x="T82" y="T83"/>
                  </a:cxn>
                  <a:cxn ang="T162">
                    <a:pos x="T84" y="T85"/>
                  </a:cxn>
                  <a:cxn ang="T163">
                    <a:pos x="T86" y="T87"/>
                  </a:cxn>
                  <a:cxn ang="T164">
                    <a:pos x="T88" y="T89"/>
                  </a:cxn>
                  <a:cxn ang="T165">
                    <a:pos x="T90" y="T91"/>
                  </a:cxn>
                  <a:cxn ang="T166">
                    <a:pos x="T92" y="T93"/>
                  </a:cxn>
                  <a:cxn ang="T167">
                    <a:pos x="T94" y="T95"/>
                  </a:cxn>
                  <a:cxn ang="T168">
                    <a:pos x="T96" y="T97"/>
                  </a:cxn>
                  <a:cxn ang="T169">
                    <a:pos x="T98" y="T99"/>
                  </a:cxn>
                  <a:cxn ang="T170">
                    <a:pos x="T100" y="T101"/>
                  </a:cxn>
                  <a:cxn ang="T171">
                    <a:pos x="T102" y="T103"/>
                  </a:cxn>
                  <a:cxn ang="T172">
                    <a:pos x="T104" y="T105"/>
                  </a:cxn>
                  <a:cxn ang="T173">
                    <a:pos x="T106" y="T107"/>
                  </a:cxn>
                  <a:cxn ang="T174">
                    <a:pos x="T108" y="T109"/>
                  </a:cxn>
                  <a:cxn ang="T175">
                    <a:pos x="T110" y="T111"/>
                  </a:cxn>
                  <a:cxn ang="T176">
                    <a:pos x="T112" y="T113"/>
                  </a:cxn>
                  <a:cxn ang="T177">
                    <a:pos x="T114" y="T115"/>
                  </a:cxn>
                  <a:cxn ang="T178">
                    <a:pos x="T116" y="T117"/>
                  </a:cxn>
                  <a:cxn ang="T179">
                    <a:pos x="T118" y="T119"/>
                  </a:cxn>
                </a:cxnLst>
                <a:rect l="T180" t="T181" r="T182" b="T183"/>
                <a:pathLst>
                  <a:path w="1838" h="2258">
                    <a:moveTo>
                      <a:pt x="1838" y="773"/>
                    </a:moveTo>
                    <a:lnTo>
                      <a:pt x="1745" y="708"/>
                    </a:lnTo>
                    <a:lnTo>
                      <a:pt x="1653" y="644"/>
                    </a:lnTo>
                    <a:lnTo>
                      <a:pt x="1560" y="579"/>
                    </a:lnTo>
                    <a:lnTo>
                      <a:pt x="1467" y="515"/>
                    </a:lnTo>
                    <a:lnTo>
                      <a:pt x="1374" y="451"/>
                    </a:lnTo>
                    <a:lnTo>
                      <a:pt x="1281" y="386"/>
                    </a:lnTo>
                    <a:lnTo>
                      <a:pt x="1189" y="322"/>
                    </a:lnTo>
                    <a:lnTo>
                      <a:pt x="1096" y="258"/>
                    </a:lnTo>
                    <a:lnTo>
                      <a:pt x="1003" y="193"/>
                    </a:lnTo>
                    <a:lnTo>
                      <a:pt x="910" y="129"/>
                    </a:lnTo>
                    <a:lnTo>
                      <a:pt x="817" y="64"/>
                    </a:lnTo>
                    <a:lnTo>
                      <a:pt x="725" y="0"/>
                    </a:lnTo>
                    <a:lnTo>
                      <a:pt x="697" y="41"/>
                    </a:lnTo>
                    <a:lnTo>
                      <a:pt x="669" y="82"/>
                    </a:lnTo>
                    <a:lnTo>
                      <a:pt x="642" y="124"/>
                    </a:lnTo>
                    <a:lnTo>
                      <a:pt x="616" y="165"/>
                    </a:lnTo>
                    <a:lnTo>
                      <a:pt x="590" y="208"/>
                    </a:lnTo>
                    <a:lnTo>
                      <a:pt x="564" y="250"/>
                    </a:lnTo>
                    <a:lnTo>
                      <a:pt x="540" y="293"/>
                    </a:lnTo>
                    <a:lnTo>
                      <a:pt x="515" y="336"/>
                    </a:lnTo>
                    <a:lnTo>
                      <a:pt x="491" y="379"/>
                    </a:lnTo>
                    <a:lnTo>
                      <a:pt x="468" y="423"/>
                    </a:lnTo>
                    <a:lnTo>
                      <a:pt x="445" y="467"/>
                    </a:lnTo>
                    <a:lnTo>
                      <a:pt x="423" y="511"/>
                    </a:lnTo>
                    <a:lnTo>
                      <a:pt x="401" y="556"/>
                    </a:lnTo>
                    <a:lnTo>
                      <a:pt x="380" y="601"/>
                    </a:lnTo>
                    <a:lnTo>
                      <a:pt x="359" y="646"/>
                    </a:lnTo>
                    <a:lnTo>
                      <a:pt x="339" y="691"/>
                    </a:lnTo>
                    <a:lnTo>
                      <a:pt x="320" y="736"/>
                    </a:lnTo>
                    <a:lnTo>
                      <a:pt x="301" y="782"/>
                    </a:lnTo>
                    <a:lnTo>
                      <a:pt x="282" y="828"/>
                    </a:lnTo>
                    <a:lnTo>
                      <a:pt x="264" y="874"/>
                    </a:lnTo>
                    <a:lnTo>
                      <a:pt x="247" y="921"/>
                    </a:lnTo>
                    <a:lnTo>
                      <a:pt x="230" y="967"/>
                    </a:lnTo>
                    <a:lnTo>
                      <a:pt x="214" y="1014"/>
                    </a:lnTo>
                    <a:lnTo>
                      <a:pt x="199" y="1061"/>
                    </a:lnTo>
                    <a:lnTo>
                      <a:pt x="183" y="1108"/>
                    </a:lnTo>
                    <a:lnTo>
                      <a:pt x="169" y="1156"/>
                    </a:lnTo>
                    <a:lnTo>
                      <a:pt x="155" y="1203"/>
                    </a:lnTo>
                    <a:lnTo>
                      <a:pt x="142" y="1251"/>
                    </a:lnTo>
                    <a:lnTo>
                      <a:pt x="129" y="1299"/>
                    </a:lnTo>
                    <a:lnTo>
                      <a:pt x="117" y="1347"/>
                    </a:lnTo>
                    <a:lnTo>
                      <a:pt x="106" y="1395"/>
                    </a:lnTo>
                    <a:lnTo>
                      <a:pt x="95" y="1443"/>
                    </a:lnTo>
                    <a:lnTo>
                      <a:pt x="84" y="1492"/>
                    </a:lnTo>
                    <a:lnTo>
                      <a:pt x="75" y="1540"/>
                    </a:lnTo>
                    <a:lnTo>
                      <a:pt x="65" y="1589"/>
                    </a:lnTo>
                    <a:lnTo>
                      <a:pt x="57" y="1638"/>
                    </a:lnTo>
                    <a:lnTo>
                      <a:pt x="49" y="1687"/>
                    </a:lnTo>
                    <a:lnTo>
                      <a:pt x="41" y="1736"/>
                    </a:lnTo>
                    <a:lnTo>
                      <a:pt x="35" y="1785"/>
                    </a:lnTo>
                    <a:lnTo>
                      <a:pt x="28" y="1834"/>
                    </a:lnTo>
                    <a:lnTo>
                      <a:pt x="23" y="1883"/>
                    </a:lnTo>
                    <a:lnTo>
                      <a:pt x="18" y="1932"/>
                    </a:lnTo>
                    <a:lnTo>
                      <a:pt x="13" y="1982"/>
                    </a:lnTo>
                    <a:lnTo>
                      <a:pt x="10" y="2031"/>
                    </a:lnTo>
                    <a:lnTo>
                      <a:pt x="6" y="2080"/>
                    </a:lnTo>
                    <a:lnTo>
                      <a:pt x="4" y="2130"/>
                    </a:lnTo>
                    <a:lnTo>
                      <a:pt x="2" y="2179"/>
                    </a:lnTo>
                    <a:lnTo>
                      <a:pt x="0" y="2229"/>
                    </a:lnTo>
                    <a:lnTo>
                      <a:pt x="113" y="2231"/>
                    </a:lnTo>
                    <a:lnTo>
                      <a:pt x="226" y="2234"/>
                    </a:lnTo>
                    <a:lnTo>
                      <a:pt x="339" y="2236"/>
                    </a:lnTo>
                    <a:lnTo>
                      <a:pt x="452" y="2239"/>
                    </a:lnTo>
                    <a:lnTo>
                      <a:pt x="565" y="2241"/>
                    </a:lnTo>
                    <a:lnTo>
                      <a:pt x="678" y="2243"/>
                    </a:lnTo>
                    <a:lnTo>
                      <a:pt x="791" y="2246"/>
                    </a:lnTo>
                    <a:lnTo>
                      <a:pt x="904" y="2248"/>
                    </a:lnTo>
                    <a:lnTo>
                      <a:pt x="1017" y="2251"/>
                    </a:lnTo>
                    <a:lnTo>
                      <a:pt x="1130" y="2253"/>
                    </a:lnTo>
                    <a:lnTo>
                      <a:pt x="1242" y="2256"/>
                    </a:lnTo>
                    <a:lnTo>
                      <a:pt x="1355" y="2258"/>
                    </a:lnTo>
                    <a:lnTo>
                      <a:pt x="1356" y="2225"/>
                    </a:lnTo>
                    <a:lnTo>
                      <a:pt x="1358" y="2192"/>
                    </a:lnTo>
                    <a:lnTo>
                      <a:pt x="1359" y="2159"/>
                    </a:lnTo>
                    <a:lnTo>
                      <a:pt x="1361" y="2126"/>
                    </a:lnTo>
                    <a:lnTo>
                      <a:pt x="1364" y="2094"/>
                    </a:lnTo>
                    <a:lnTo>
                      <a:pt x="1367" y="2061"/>
                    </a:lnTo>
                    <a:lnTo>
                      <a:pt x="1370" y="2028"/>
                    </a:lnTo>
                    <a:lnTo>
                      <a:pt x="1374" y="1995"/>
                    </a:lnTo>
                    <a:lnTo>
                      <a:pt x="1378" y="1962"/>
                    </a:lnTo>
                    <a:lnTo>
                      <a:pt x="1383" y="1930"/>
                    </a:lnTo>
                    <a:lnTo>
                      <a:pt x="1388" y="1897"/>
                    </a:lnTo>
                    <a:lnTo>
                      <a:pt x="1393" y="1864"/>
                    </a:lnTo>
                    <a:lnTo>
                      <a:pt x="1399" y="1832"/>
                    </a:lnTo>
                    <a:lnTo>
                      <a:pt x="1405" y="1799"/>
                    </a:lnTo>
                    <a:lnTo>
                      <a:pt x="1411" y="1767"/>
                    </a:lnTo>
                    <a:lnTo>
                      <a:pt x="1418" y="1735"/>
                    </a:lnTo>
                    <a:lnTo>
                      <a:pt x="1425" y="1702"/>
                    </a:lnTo>
                    <a:lnTo>
                      <a:pt x="1433" y="1670"/>
                    </a:lnTo>
                    <a:lnTo>
                      <a:pt x="1441" y="1638"/>
                    </a:lnTo>
                    <a:lnTo>
                      <a:pt x="1450" y="1606"/>
                    </a:lnTo>
                    <a:lnTo>
                      <a:pt x="1459" y="1575"/>
                    </a:lnTo>
                    <a:lnTo>
                      <a:pt x="1468" y="1543"/>
                    </a:lnTo>
                    <a:lnTo>
                      <a:pt x="1477" y="1511"/>
                    </a:lnTo>
                    <a:lnTo>
                      <a:pt x="1487" y="1480"/>
                    </a:lnTo>
                    <a:lnTo>
                      <a:pt x="1498" y="1449"/>
                    </a:lnTo>
                    <a:lnTo>
                      <a:pt x="1509" y="1417"/>
                    </a:lnTo>
                    <a:lnTo>
                      <a:pt x="1520" y="1386"/>
                    </a:lnTo>
                    <a:lnTo>
                      <a:pt x="1531" y="1355"/>
                    </a:lnTo>
                    <a:lnTo>
                      <a:pt x="1543" y="1325"/>
                    </a:lnTo>
                    <a:lnTo>
                      <a:pt x="1555" y="1294"/>
                    </a:lnTo>
                    <a:lnTo>
                      <a:pt x="1568" y="1263"/>
                    </a:lnTo>
                    <a:lnTo>
                      <a:pt x="1581" y="1233"/>
                    </a:lnTo>
                    <a:lnTo>
                      <a:pt x="1595" y="1203"/>
                    </a:lnTo>
                    <a:lnTo>
                      <a:pt x="1608" y="1173"/>
                    </a:lnTo>
                    <a:lnTo>
                      <a:pt x="1622" y="1143"/>
                    </a:lnTo>
                    <a:lnTo>
                      <a:pt x="1637" y="1113"/>
                    </a:lnTo>
                    <a:lnTo>
                      <a:pt x="1652" y="1084"/>
                    </a:lnTo>
                    <a:lnTo>
                      <a:pt x="1667" y="1055"/>
                    </a:lnTo>
                    <a:lnTo>
                      <a:pt x="1683" y="1025"/>
                    </a:lnTo>
                    <a:lnTo>
                      <a:pt x="1698" y="996"/>
                    </a:lnTo>
                    <a:lnTo>
                      <a:pt x="1715" y="968"/>
                    </a:lnTo>
                    <a:lnTo>
                      <a:pt x="1731" y="939"/>
                    </a:lnTo>
                    <a:lnTo>
                      <a:pt x="1748" y="911"/>
                    </a:lnTo>
                    <a:lnTo>
                      <a:pt x="1766" y="883"/>
                    </a:lnTo>
                    <a:lnTo>
                      <a:pt x="1783" y="855"/>
                    </a:lnTo>
                    <a:lnTo>
                      <a:pt x="1801" y="827"/>
                    </a:lnTo>
                    <a:lnTo>
                      <a:pt x="1820" y="800"/>
                    </a:lnTo>
                    <a:lnTo>
                      <a:pt x="1838" y="773"/>
                    </a:lnTo>
                  </a:path>
                </a:pathLst>
              </a:custGeom>
              <a:solidFill>
                <a:srgbClr val="FF3333"/>
              </a:solidFill>
              <a:ln w="25400">
                <a:noFill/>
                <a:prstDash val="solid"/>
                <a:round/>
                <a:headEnd/>
                <a:tailEnd/>
              </a:ln>
              <a:effectLst>
                <a:outerShdw blurRad="44450" dist="27940" dir="5400000" algn="ctr">
                  <a:srgbClr val="000000">
                    <a:alpha val="32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balanced" dir="t">
                  <a:rot lat="0" lon="0" rev="8700000"/>
                </a:lightRig>
              </a:scene3d>
              <a:sp3d>
                <a:bevelT w="190500" h="38100"/>
              </a:sp3d>
            </xdr:spPr>
          </xdr:sp>
          <xdr:sp macro="" textlink="">
            <xdr:nvSpPr>
              <xdr:cNvPr id="39" name="Freeform 383"/>
              <xdr:cNvSpPr>
                <a:spLocks/>
              </xdr:cNvSpPr>
            </xdr:nvSpPr>
            <xdr:spPr bwMode="auto">
              <a:xfrm>
                <a:off x="450915" y="3935368"/>
                <a:ext cx="673826" cy="597403"/>
              </a:xfrm>
              <a:custGeom>
                <a:avLst/>
                <a:gdLst>
                  <a:gd name="T0" fmla="*/ 2147483647 w 2343"/>
                  <a:gd name="T1" fmla="*/ 2147483647 h 2198"/>
                  <a:gd name="T2" fmla="*/ 2147483647 w 2343"/>
                  <a:gd name="T3" fmla="*/ 2147483647 h 2198"/>
                  <a:gd name="T4" fmla="*/ 2147483647 w 2343"/>
                  <a:gd name="T5" fmla="*/ 2147483647 h 2198"/>
                  <a:gd name="T6" fmla="*/ 2147483647 w 2343"/>
                  <a:gd name="T7" fmla="*/ 2147483647 h 2198"/>
                  <a:gd name="T8" fmla="*/ 2147483647 w 2343"/>
                  <a:gd name="T9" fmla="*/ 2147483647 h 2198"/>
                  <a:gd name="T10" fmla="*/ 2147483647 w 2343"/>
                  <a:gd name="T11" fmla="*/ 2147483647 h 2198"/>
                  <a:gd name="T12" fmla="*/ 2147483647 w 2343"/>
                  <a:gd name="T13" fmla="*/ 2147483647 h 2198"/>
                  <a:gd name="T14" fmla="*/ 2147483647 w 2343"/>
                  <a:gd name="T15" fmla="*/ 2147483647 h 2198"/>
                  <a:gd name="T16" fmla="*/ 2147483647 w 2343"/>
                  <a:gd name="T17" fmla="*/ 2147483647 h 2198"/>
                  <a:gd name="T18" fmla="*/ 2147483647 w 2343"/>
                  <a:gd name="T19" fmla="*/ 2147483647 h 2198"/>
                  <a:gd name="T20" fmla="*/ 2147483647 w 2343"/>
                  <a:gd name="T21" fmla="*/ 2147483647 h 2198"/>
                  <a:gd name="T22" fmla="*/ 2147483647 w 2343"/>
                  <a:gd name="T23" fmla="*/ 2147483647 h 2198"/>
                  <a:gd name="T24" fmla="*/ 2147483647 w 2343"/>
                  <a:gd name="T25" fmla="*/ 2147483647 h 2198"/>
                  <a:gd name="T26" fmla="*/ 2147483647 w 2343"/>
                  <a:gd name="T27" fmla="*/ 2147483647 h 2198"/>
                  <a:gd name="T28" fmla="*/ 2147483647 w 2343"/>
                  <a:gd name="T29" fmla="*/ 2147483647 h 2198"/>
                  <a:gd name="T30" fmla="*/ 2147483647 w 2343"/>
                  <a:gd name="T31" fmla="*/ 2147483647 h 2198"/>
                  <a:gd name="T32" fmla="*/ 2147483647 w 2343"/>
                  <a:gd name="T33" fmla="*/ 2147483647 h 2198"/>
                  <a:gd name="T34" fmla="*/ 2147483647 w 2343"/>
                  <a:gd name="T35" fmla="*/ 2147483647 h 2198"/>
                  <a:gd name="T36" fmla="*/ 2147483647 w 2343"/>
                  <a:gd name="T37" fmla="*/ 2147483647 h 2198"/>
                  <a:gd name="T38" fmla="*/ 2147483647 w 2343"/>
                  <a:gd name="T39" fmla="*/ 2147483647 h 2198"/>
                  <a:gd name="T40" fmla="*/ 2147483647 w 2343"/>
                  <a:gd name="T41" fmla="*/ 2147483647 h 2198"/>
                  <a:gd name="T42" fmla="*/ 2147483647 w 2343"/>
                  <a:gd name="T43" fmla="*/ 2147483647 h 2198"/>
                  <a:gd name="T44" fmla="*/ 2147483647 w 2343"/>
                  <a:gd name="T45" fmla="*/ 2147483647 h 2198"/>
                  <a:gd name="T46" fmla="*/ 2147483647 w 2343"/>
                  <a:gd name="T47" fmla="*/ 2147483647 h 2198"/>
                  <a:gd name="T48" fmla="*/ 2147483647 w 2343"/>
                  <a:gd name="T49" fmla="*/ 2147483647 h 2198"/>
                  <a:gd name="T50" fmla="*/ 2147483647 w 2343"/>
                  <a:gd name="T51" fmla="*/ 2147483647 h 2198"/>
                  <a:gd name="T52" fmla="*/ 2147483647 w 2343"/>
                  <a:gd name="T53" fmla="*/ 2147483647 h 2198"/>
                  <a:gd name="T54" fmla="*/ 2147483647 w 2343"/>
                  <a:gd name="T55" fmla="*/ 2147483647 h 2198"/>
                  <a:gd name="T56" fmla="*/ 2147483647 w 2343"/>
                  <a:gd name="T57" fmla="*/ 2147483647 h 2198"/>
                  <a:gd name="T58" fmla="*/ 2147483647 w 2343"/>
                  <a:gd name="T59" fmla="*/ 2147483647 h 2198"/>
                  <a:gd name="T60" fmla="*/ 2147483647 w 2343"/>
                  <a:gd name="T61" fmla="*/ 2147483647 h 2198"/>
                  <a:gd name="T62" fmla="*/ 2147483647 w 2343"/>
                  <a:gd name="T63" fmla="*/ 2147483647 h 2198"/>
                  <a:gd name="T64" fmla="*/ 2147483647 w 2343"/>
                  <a:gd name="T65" fmla="*/ 2147483647 h 2198"/>
                  <a:gd name="T66" fmla="*/ 2147483647 w 2343"/>
                  <a:gd name="T67" fmla="*/ 2147483647 h 2198"/>
                  <a:gd name="T68" fmla="*/ 2147483647 w 2343"/>
                  <a:gd name="T69" fmla="*/ 2147483647 h 2198"/>
                  <a:gd name="T70" fmla="*/ 2147483647 w 2343"/>
                  <a:gd name="T71" fmla="*/ 2147483647 h 2198"/>
                  <a:gd name="T72" fmla="*/ 2147483647 w 2343"/>
                  <a:gd name="T73" fmla="*/ 2147483647 h 2198"/>
                  <a:gd name="T74" fmla="*/ 2147483647 w 2343"/>
                  <a:gd name="T75" fmla="*/ 2147483647 h 2198"/>
                  <a:gd name="T76" fmla="*/ 2147483647 w 2343"/>
                  <a:gd name="T77" fmla="*/ 2147483647 h 2198"/>
                  <a:gd name="T78" fmla="*/ 2147483647 w 2343"/>
                  <a:gd name="T79" fmla="*/ 2147483647 h 2198"/>
                  <a:gd name="T80" fmla="*/ 2147483647 w 2343"/>
                  <a:gd name="T81" fmla="*/ 2147483647 h 2198"/>
                  <a:gd name="T82" fmla="*/ 2147483647 w 2343"/>
                  <a:gd name="T83" fmla="*/ 2147483647 h 2198"/>
                  <a:gd name="T84" fmla="*/ 2147483647 w 2343"/>
                  <a:gd name="T85" fmla="*/ 2147483647 h 2198"/>
                  <a:gd name="T86" fmla="*/ 2147483647 w 2343"/>
                  <a:gd name="T87" fmla="*/ 2147483647 h 2198"/>
                  <a:gd name="T88" fmla="*/ 2147483647 w 2343"/>
                  <a:gd name="T89" fmla="*/ 2147483647 h 2198"/>
                  <a:gd name="T90" fmla="*/ 2147483647 w 2343"/>
                  <a:gd name="T91" fmla="*/ 2147483647 h 2198"/>
                  <a:gd name="T92" fmla="*/ 2147483647 w 2343"/>
                  <a:gd name="T93" fmla="*/ 2147483647 h 2198"/>
                  <a:gd name="T94" fmla="*/ 2147483647 w 2343"/>
                  <a:gd name="T95" fmla="*/ 2147483647 h 2198"/>
                  <a:gd name="T96" fmla="*/ 2147483647 w 2343"/>
                  <a:gd name="T97" fmla="*/ 2147483647 h 2198"/>
                  <a:gd name="T98" fmla="*/ 2147483647 w 2343"/>
                  <a:gd name="T99" fmla="*/ 2147483647 h 2198"/>
                  <a:gd name="T100" fmla="*/ 2147483647 w 2343"/>
                  <a:gd name="T101" fmla="*/ 2147483647 h 2198"/>
                  <a:gd name="T102" fmla="*/ 2147483647 w 2343"/>
                  <a:gd name="T103" fmla="*/ 2147483647 h 2198"/>
                  <a:gd name="T104" fmla="*/ 2147483647 w 2343"/>
                  <a:gd name="T105" fmla="*/ 2147483647 h 2198"/>
                  <a:gd name="T106" fmla="*/ 2147483647 w 2343"/>
                  <a:gd name="T107" fmla="*/ 2147483647 h 2198"/>
                  <a:gd name="T108" fmla="*/ 2147483647 w 2343"/>
                  <a:gd name="T109" fmla="*/ 2147483647 h 2198"/>
                  <a:gd name="T110" fmla="*/ 2147483647 w 2343"/>
                  <a:gd name="T111" fmla="*/ 2147483647 h 2198"/>
                  <a:gd name="T112" fmla="*/ 2147483647 w 2343"/>
                  <a:gd name="T113" fmla="*/ 2147483647 h 2198"/>
                  <a:gd name="T114" fmla="*/ 2147483647 w 2343"/>
                  <a:gd name="T115" fmla="*/ 2147483647 h 2198"/>
                  <a:gd name="T116" fmla="*/ 2147483647 w 2343"/>
                  <a:gd name="T117" fmla="*/ 2147483647 h 2198"/>
                  <a:gd name="T118" fmla="*/ 2147483647 w 2343"/>
                  <a:gd name="T119" fmla="*/ 2147483647 h 2198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  <a:gd name="T132" fmla="*/ 0 60000 65536"/>
                  <a:gd name="T133" fmla="*/ 0 60000 65536"/>
                  <a:gd name="T134" fmla="*/ 0 60000 65536"/>
                  <a:gd name="T135" fmla="*/ 0 60000 65536"/>
                  <a:gd name="T136" fmla="*/ 0 60000 65536"/>
                  <a:gd name="T137" fmla="*/ 0 60000 65536"/>
                  <a:gd name="T138" fmla="*/ 0 60000 65536"/>
                  <a:gd name="T139" fmla="*/ 0 60000 65536"/>
                  <a:gd name="T140" fmla="*/ 0 60000 65536"/>
                  <a:gd name="T141" fmla="*/ 0 60000 65536"/>
                  <a:gd name="T142" fmla="*/ 0 60000 65536"/>
                  <a:gd name="T143" fmla="*/ 0 60000 65536"/>
                  <a:gd name="T144" fmla="*/ 0 60000 65536"/>
                  <a:gd name="T145" fmla="*/ 0 60000 65536"/>
                  <a:gd name="T146" fmla="*/ 0 60000 65536"/>
                  <a:gd name="T147" fmla="*/ 0 60000 65536"/>
                  <a:gd name="T148" fmla="*/ 0 60000 65536"/>
                  <a:gd name="T149" fmla="*/ 0 60000 65536"/>
                  <a:gd name="T150" fmla="*/ 0 60000 65536"/>
                  <a:gd name="T151" fmla="*/ 0 60000 65536"/>
                  <a:gd name="T152" fmla="*/ 0 60000 65536"/>
                  <a:gd name="T153" fmla="*/ 0 60000 65536"/>
                  <a:gd name="T154" fmla="*/ 0 60000 65536"/>
                  <a:gd name="T155" fmla="*/ 0 60000 65536"/>
                  <a:gd name="T156" fmla="*/ 0 60000 65536"/>
                  <a:gd name="T157" fmla="*/ 0 60000 65536"/>
                  <a:gd name="T158" fmla="*/ 0 60000 65536"/>
                  <a:gd name="T159" fmla="*/ 0 60000 65536"/>
                  <a:gd name="T160" fmla="*/ 0 60000 65536"/>
                  <a:gd name="T161" fmla="*/ 0 60000 65536"/>
                  <a:gd name="T162" fmla="*/ 0 60000 65536"/>
                  <a:gd name="T163" fmla="*/ 0 60000 65536"/>
                  <a:gd name="T164" fmla="*/ 0 60000 65536"/>
                  <a:gd name="T165" fmla="*/ 0 60000 65536"/>
                  <a:gd name="T166" fmla="*/ 0 60000 65536"/>
                  <a:gd name="T167" fmla="*/ 0 60000 65536"/>
                  <a:gd name="T168" fmla="*/ 0 60000 65536"/>
                  <a:gd name="T169" fmla="*/ 0 60000 65536"/>
                  <a:gd name="T170" fmla="*/ 0 60000 65536"/>
                  <a:gd name="T171" fmla="*/ 0 60000 65536"/>
                  <a:gd name="T172" fmla="*/ 0 60000 65536"/>
                  <a:gd name="T173" fmla="*/ 0 60000 65536"/>
                  <a:gd name="T174" fmla="*/ 0 60000 65536"/>
                  <a:gd name="T175" fmla="*/ 0 60000 65536"/>
                  <a:gd name="T176" fmla="*/ 0 60000 65536"/>
                  <a:gd name="T177" fmla="*/ 0 60000 65536"/>
                  <a:gd name="T178" fmla="*/ 0 60000 65536"/>
                  <a:gd name="T179" fmla="*/ 0 60000 65536"/>
                  <a:gd name="T180" fmla="*/ 0 w 2343"/>
                  <a:gd name="T181" fmla="*/ 0 h 2198"/>
                  <a:gd name="T182" fmla="*/ 2343 w 2343"/>
                  <a:gd name="T183" fmla="*/ 2198 h 2198"/>
                </a:gdLst>
                <a:ahLst/>
                <a:cxnLst>
                  <a:cxn ang="T120">
                    <a:pos x="T0" y="T1"/>
                  </a:cxn>
                  <a:cxn ang="T121">
                    <a:pos x="T2" y="T3"/>
                  </a:cxn>
                  <a:cxn ang="T122">
                    <a:pos x="T4" y="T5"/>
                  </a:cxn>
                  <a:cxn ang="T123">
                    <a:pos x="T6" y="T7"/>
                  </a:cxn>
                  <a:cxn ang="T124">
                    <a:pos x="T8" y="T9"/>
                  </a:cxn>
                  <a:cxn ang="T125">
                    <a:pos x="T10" y="T11"/>
                  </a:cxn>
                  <a:cxn ang="T126">
                    <a:pos x="T12" y="T13"/>
                  </a:cxn>
                  <a:cxn ang="T127">
                    <a:pos x="T14" y="T15"/>
                  </a:cxn>
                  <a:cxn ang="T128">
                    <a:pos x="T16" y="T17"/>
                  </a:cxn>
                  <a:cxn ang="T129">
                    <a:pos x="T18" y="T19"/>
                  </a:cxn>
                  <a:cxn ang="T130">
                    <a:pos x="T20" y="T21"/>
                  </a:cxn>
                  <a:cxn ang="T131">
                    <a:pos x="T22" y="T23"/>
                  </a:cxn>
                  <a:cxn ang="T132">
                    <a:pos x="T24" y="T25"/>
                  </a:cxn>
                  <a:cxn ang="T133">
                    <a:pos x="T26" y="T27"/>
                  </a:cxn>
                  <a:cxn ang="T134">
                    <a:pos x="T28" y="T29"/>
                  </a:cxn>
                  <a:cxn ang="T135">
                    <a:pos x="T30" y="T31"/>
                  </a:cxn>
                  <a:cxn ang="T136">
                    <a:pos x="T32" y="T33"/>
                  </a:cxn>
                  <a:cxn ang="T137">
                    <a:pos x="T34" y="T35"/>
                  </a:cxn>
                  <a:cxn ang="T138">
                    <a:pos x="T36" y="T37"/>
                  </a:cxn>
                  <a:cxn ang="T139">
                    <a:pos x="T38" y="T39"/>
                  </a:cxn>
                  <a:cxn ang="T140">
                    <a:pos x="T40" y="T41"/>
                  </a:cxn>
                  <a:cxn ang="T141">
                    <a:pos x="T42" y="T43"/>
                  </a:cxn>
                  <a:cxn ang="T142">
                    <a:pos x="T44" y="T45"/>
                  </a:cxn>
                  <a:cxn ang="T143">
                    <a:pos x="T46" y="T47"/>
                  </a:cxn>
                  <a:cxn ang="T144">
                    <a:pos x="T48" y="T49"/>
                  </a:cxn>
                  <a:cxn ang="T145">
                    <a:pos x="T50" y="T51"/>
                  </a:cxn>
                  <a:cxn ang="T146">
                    <a:pos x="T52" y="T53"/>
                  </a:cxn>
                  <a:cxn ang="T147">
                    <a:pos x="T54" y="T55"/>
                  </a:cxn>
                  <a:cxn ang="T148">
                    <a:pos x="T56" y="T57"/>
                  </a:cxn>
                  <a:cxn ang="T149">
                    <a:pos x="T58" y="T59"/>
                  </a:cxn>
                  <a:cxn ang="T150">
                    <a:pos x="T60" y="T61"/>
                  </a:cxn>
                  <a:cxn ang="T151">
                    <a:pos x="T62" y="T63"/>
                  </a:cxn>
                  <a:cxn ang="T152">
                    <a:pos x="T64" y="T65"/>
                  </a:cxn>
                  <a:cxn ang="T153">
                    <a:pos x="T66" y="T67"/>
                  </a:cxn>
                  <a:cxn ang="T154">
                    <a:pos x="T68" y="T69"/>
                  </a:cxn>
                  <a:cxn ang="T155">
                    <a:pos x="T70" y="T71"/>
                  </a:cxn>
                  <a:cxn ang="T156">
                    <a:pos x="T72" y="T73"/>
                  </a:cxn>
                  <a:cxn ang="T157">
                    <a:pos x="T74" y="T75"/>
                  </a:cxn>
                  <a:cxn ang="T158">
                    <a:pos x="T76" y="T77"/>
                  </a:cxn>
                  <a:cxn ang="T159">
                    <a:pos x="T78" y="T79"/>
                  </a:cxn>
                  <a:cxn ang="T160">
                    <a:pos x="T80" y="T81"/>
                  </a:cxn>
                  <a:cxn ang="T161">
                    <a:pos x="T82" y="T83"/>
                  </a:cxn>
                  <a:cxn ang="T162">
                    <a:pos x="T84" y="T85"/>
                  </a:cxn>
                  <a:cxn ang="T163">
                    <a:pos x="T86" y="T87"/>
                  </a:cxn>
                  <a:cxn ang="T164">
                    <a:pos x="T88" y="T89"/>
                  </a:cxn>
                  <a:cxn ang="T165">
                    <a:pos x="T90" y="T91"/>
                  </a:cxn>
                  <a:cxn ang="T166">
                    <a:pos x="T92" y="T93"/>
                  </a:cxn>
                  <a:cxn ang="T167">
                    <a:pos x="T94" y="T95"/>
                  </a:cxn>
                  <a:cxn ang="T168">
                    <a:pos x="T96" y="T97"/>
                  </a:cxn>
                  <a:cxn ang="T169">
                    <a:pos x="T98" y="T99"/>
                  </a:cxn>
                  <a:cxn ang="T170">
                    <a:pos x="T100" y="T101"/>
                  </a:cxn>
                  <a:cxn ang="T171">
                    <a:pos x="T102" y="T103"/>
                  </a:cxn>
                  <a:cxn ang="T172">
                    <a:pos x="T104" y="T105"/>
                  </a:cxn>
                  <a:cxn ang="T173">
                    <a:pos x="T106" y="T107"/>
                  </a:cxn>
                  <a:cxn ang="T174">
                    <a:pos x="T108" y="T109"/>
                  </a:cxn>
                  <a:cxn ang="T175">
                    <a:pos x="T110" y="T111"/>
                  </a:cxn>
                  <a:cxn ang="T176">
                    <a:pos x="T112" y="T113"/>
                  </a:cxn>
                  <a:cxn ang="T177">
                    <a:pos x="T114" y="T115"/>
                  </a:cxn>
                  <a:cxn ang="T178">
                    <a:pos x="T116" y="T117"/>
                  </a:cxn>
                  <a:cxn ang="T179">
                    <a:pos x="T118" y="T119"/>
                  </a:cxn>
                </a:cxnLst>
                <a:rect l="T180" t="T181" r="T182" b="T183"/>
                <a:pathLst>
                  <a:path w="2343" h="2198">
                    <a:moveTo>
                      <a:pt x="2343" y="1280"/>
                    </a:moveTo>
                    <a:lnTo>
                      <a:pt x="2305" y="1173"/>
                    </a:lnTo>
                    <a:lnTo>
                      <a:pt x="2268" y="1066"/>
                    </a:lnTo>
                    <a:lnTo>
                      <a:pt x="2231" y="960"/>
                    </a:lnTo>
                    <a:lnTo>
                      <a:pt x="2194" y="853"/>
                    </a:lnTo>
                    <a:lnTo>
                      <a:pt x="2156" y="747"/>
                    </a:lnTo>
                    <a:lnTo>
                      <a:pt x="2119" y="640"/>
                    </a:lnTo>
                    <a:lnTo>
                      <a:pt x="2082" y="533"/>
                    </a:lnTo>
                    <a:lnTo>
                      <a:pt x="2045" y="427"/>
                    </a:lnTo>
                    <a:lnTo>
                      <a:pt x="2007" y="320"/>
                    </a:lnTo>
                    <a:lnTo>
                      <a:pt x="1970" y="213"/>
                    </a:lnTo>
                    <a:lnTo>
                      <a:pt x="1933" y="107"/>
                    </a:lnTo>
                    <a:lnTo>
                      <a:pt x="1896" y="0"/>
                    </a:lnTo>
                    <a:lnTo>
                      <a:pt x="1849" y="17"/>
                    </a:lnTo>
                    <a:lnTo>
                      <a:pt x="1803" y="34"/>
                    </a:lnTo>
                    <a:lnTo>
                      <a:pt x="1757" y="52"/>
                    </a:lnTo>
                    <a:lnTo>
                      <a:pt x="1711" y="70"/>
                    </a:lnTo>
                    <a:lnTo>
                      <a:pt x="1665" y="89"/>
                    </a:lnTo>
                    <a:lnTo>
                      <a:pt x="1619" y="108"/>
                    </a:lnTo>
                    <a:lnTo>
                      <a:pt x="1574" y="128"/>
                    </a:lnTo>
                    <a:lnTo>
                      <a:pt x="1529" y="149"/>
                    </a:lnTo>
                    <a:lnTo>
                      <a:pt x="1484" y="170"/>
                    </a:lnTo>
                    <a:lnTo>
                      <a:pt x="1439" y="192"/>
                    </a:lnTo>
                    <a:lnTo>
                      <a:pt x="1395" y="214"/>
                    </a:lnTo>
                    <a:lnTo>
                      <a:pt x="1351" y="236"/>
                    </a:lnTo>
                    <a:lnTo>
                      <a:pt x="1307" y="260"/>
                    </a:lnTo>
                    <a:lnTo>
                      <a:pt x="1264" y="283"/>
                    </a:lnTo>
                    <a:lnTo>
                      <a:pt x="1221" y="308"/>
                    </a:lnTo>
                    <a:lnTo>
                      <a:pt x="1178" y="333"/>
                    </a:lnTo>
                    <a:lnTo>
                      <a:pt x="1135" y="358"/>
                    </a:lnTo>
                    <a:lnTo>
                      <a:pt x="1093" y="384"/>
                    </a:lnTo>
                    <a:lnTo>
                      <a:pt x="1051" y="410"/>
                    </a:lnTo>
                    <a:lnTo>
                      <a:pt x="1009" y="437"/>
                    </a:lnTo>
                    <a:lnTo>
                      <a:pt x="968" y="464"/>
                    </a:lnTo>
                    <a:lnTo>
                      <a:pt x="927" y="492"/>
                    </a:lnTo>
                    <a:lnTo>
                      <a:pt x="887" y="520"/>
                    </a:lnTo>
                    <a:lnTo>
                      <a:pt x="846" y="549"/>
                    </a:lnTo>
                    <a:lnTo>
                      <a:pt x="807" y="579"/>
                    </a:lnTo>
                    <a:lnTo>
                      <a:pt x="767" y="609"/>
                    </a:lnTo>
                    <a:lnTo>
                      <a:pt x="728" y="639"/>
                    </a:lnTo>
                    <a:lnTo>
                      <a:pt x="689" y="670"/>
                    </a:lnTo>
                    <a:lnTo>
                      <a:pt x="651" y="701"/>
                    </a:lnTo>
                    <a:lnTo>
                      <a:pt x="613" y="733"/>
                    </a:lnTo>
                    <a:lnTo>
                      <a:pt x="575" y="765"/>
                    </a:lnTo>
                    <a:lnTo>
                      <a:pt x="538" y="797"/>
                    </a:lnTo>
                    <a:lnTo>
                      <a:pt x="501" y="831"/>
                    </a:lnTo>
                    <a:lnTo>
                      <a:pt x="465" y="864"/>
                    </a:lnTo>
                    <a:lnTo>
                      <a:pt x="428" y="898"/>
                    </a:lnTo>
                    <a:lnTo>
                      <a:pt x="393" y="933"/>
                    </a:lnTo>
                    <a:lnTo>
                      <a:pt x="358" y="967"/>
                    </a:lnTo>
                    <a:lnTo>
                      <a:pt x="323" y="1003"/>
                    </a:lnTo>
                    <a:lnTo>
                      <a:pt x="289" y="1038"/>
                    </a:lnTo>
                    <a:lnTo>
                      <a:pt x="255" y="1075"/>
                    </a:lnTo>
                    <a:lnTo>
                      <a:pt x="221" y="1111"/>
                    </a:lnTo>
                    <a:lnTo>
                      <a:pt x="188" y="1148"/>
                    </a:lnTo>
                    <a:lnTo>
                      <a:pt x="156" y="1185"/>
                    </a:lnTo>
                    <a:lnTo>
                      <a:pt x="124" y="1223"/>
                    </a:lnTo>
                    <a:lnTo>
                      <a:pt x="92" y="1261"/>
                    </a:lnTo>
                    <a:lnTo>
                      <a:pt x="61" y="1300"/>
                    </a:lnTo>
                    <a:lnTo>
                      <a:pt x="30" y="1338"/>
                    </a:lnTo>
                    <a:lnTo>
                      <a:pt x="0" y="1378"/>
                    </a:lnTo>
                    <a:lnTo>
                      <a:pt x="90" y="1446"/>
                    </a:lnTo>
                    <a:lnTo>
                      <a:pt x="180" y="1514"/>
                    </a:lnTo>
                    <a:lnTo>
                      <a:pt x="270" y="1583"/>
                    </a:lnTo>
                    <a:lnTo>
                      <a:pt x="359" y="1651"/>
                    </a:lnTo>
                    <a:lnTo>
                      <a:pt x="449" y="1719"/>
                    </a:lnTo>
                    <a:lnTo>
                      <a:pt x="539" y="1788"/>
                    </a:lnTo>
                    <a:lnTo>
                      <a:pt x="629" y="1856"/>
                    </a:lnTo>
                    <a:lnTo>
                      <a:pt x="719" y="1924"/>
                    </a:lnTo>
                    <a:lnTo>
                      <a:pt x="809" y="1993"/>
                    </a:lnTo>
                    <a:lnTo>
                      <a:pt x="899" y="2061"/>
                    </a:lnTo>
                    <a:lnTo>
                      <a:pt x="989" y="2130"/>
                    </a:lnTo>
                    <a:lnTo>
                      <a:pt x="1079" y="2198"/>
                    </a:lnTo>
                    <a:lnTo>
                      <a:pt x="1099" y="2172"/>
                    </a:lnTo>
                    <a:lnTo>
                      <a:pt x="1119" y="2146"/>
                    </a:lnTo>
                    <a:lnTo>
                      <a:pt x="1140" y="2120"/>
                    </a:lnTo>
                    <a:lnTo>
                      <a:pt x="1161" y="2095"/>
                    </a:lnTo>
                    <a:lnTo>
                      <a:pt x="1182" y="2070"/>
                    </a:lnTo>
                    <a:lnTo>
                      <a:pt x="1204" y="2045"/>
                    </a:lnTo>
                    <a:lnTo>
                      <a:pt x="1226" y="2020"/>
                    </a:lnTo>
                    <a:lnTo>
                      <a:pt x="1248" y="1996"/>
                    </a:lnTo>
                    <a:lnTo>
                      <a:pt x="1271" y="1972"/>
                    </a:lnTo>
                    <a:lnTo>
                      <a:pt x="1294" y="1948"/>
                    </a:lnTo>
                    <a:lnTo>
                      <a:pt x="1317" y="1924"/>
                    </a:lnTo>
                    <a:lnTo>
                      <a:pt x="1341" y="1901"/>
                    </a:lnTo>
                    <a:lnTo>
                      <a:pt x="1364" y="1878"/>
                    </a:lnTo>
                    <a:lnTo>
                      <a:pt x="1388" y="1856"/>
                    </a:lnTo>
                    <a:lnTo>
                      <a:pt x="1413" y="1833"/>
                    </a:lnTo>
                    <a:lnTo>
                      <a:pt x="1437" y="1811"/>
                    </a:lnTo>
                    <a:lnTo>
                      <a:pt x="1462" y="1789"/>
                    </a:lnTo>
                    <a:lnTo>
                      <a:pt x="1487" y="1768"/>
                    </a:lnTo>
                    <a:lnTo>
                      <a:pt x="1513" y="1747"/>
                    </a:lnTo>
                    <a:lnTo>
                      <a:pt x="1538" y="1726"/>
                    </a:lnTo>
                    <a:lnTo>
                      <a:pt x="1564" y="1705"/>
                    </a:lnTo>
                    <a:lnTo>
                      <a:pt x="1590" y="1685"/>
                    </a:lnTo>
                    <a:lnTo>
                      <a:pt x="1616" y="1665"/>
                    </a:lnTo>
                    <a:lnTo>
                      <a:pt x="1643" y="1646"/>
                    </a:lnTo>
                    <a:lnTo>
                      <a:pt x="1670" y="1626"/>
                    </a:lnTo>
                    <a:lnTo>
                      <a:pt x="1697" y="1608"/>
                    </a:lnTo>
                    <a:lnTo>
                      <a:pt x="1724" y="1589"/>
                    </a:lnTo>
                    <a:lnTo>
                      <a:pt x="1752" y="1571"/>
                    </a:lnTo>
                    <a:lnTo>
                      <a:pt x="1779" y="1553"/>
                    </a:lnTo>
                    <a:lnTo>
                      <a:pt x="1807" y="1535"/>
                    </a:lnTo>
                    <a:lnTo>
                      <a:pt x="1836" y="1518"/>
                    </a:lnTo>
                    <a:lnTo>
                      <a:pt x="1864" y="1501"/>
                    </a:lnTo>
                    <a:lnTo>
                      <a:pt x="1892" y="1485"/>
                    </a:lnTo>
                    <a:lnTo>
                      <a:pt x="1921" y="1468"/>
                    </a:lnTo>
                    <a:lnTo>
                      <a:pt x="1950" y="1453"/>
                    </a:lnTo>
                    <a:lnTo>
                      <a:pt x="1979" y="1437"/>
                    </a:lnTo>
                    <a:lnTo>
                      <a:pt x="2009" y="1422"/>
                    </a:lnTo>
                    <a:lnTo>
                      <a:pt x="2038" y="1407"/>
                    </a:lnTo>
                    <a:lnTo>
                      <a:pt x="2068" y="1393"/>
                    </a:lnTo>
                    <a:lnTo>
                      <a:pt x="2098" y="1379"/>
                    </a:lnTo>
                    <a:lnTo>
                      <a:pt x="2128" y="1365"/>
                    </a:lnTo>
                    <a:lnTo>
                      <a:pt x="2158" y="1352"/>
                    </a:lnTo>
                    <a:lnTo>
                      <a:pt x="2189" y="1339"/>
                    </a:lnTo>
                    <a:lnTo>
                      <a:pt x="2219" y="1326"/>
                    </a:lnTo>
                    <a:lnTo>
                      <a:pt x="2250" y="1314"/>
                    </a:lnTo>
                    <a:lnTo>
                      <a:pt x="2281" y="1302"/>
                    </a:lnTo>
                    <a:lnTo>
                      <a:pt x="2311" y="1291"/>
                    </a:lnTo>
                    <a:lnTo>
                      <a:pt x="2343" y="1280"/>
                    </a:lnTo>
                  </a:path>
                </a:pathLst>
              </a:custGeom>
              <a:solidFill>
                <a:srgbClr val="FF6600">
                  <a:alpha val="89804"/>
                </a:srgbClr>
              </a:solidFill>
              <a:ln w="25400">
                <a:noFill/>
                <a:prstDash val="solid"/>
                <a:round/>
                <a:headEnd/>
                <a:tailEnd/>
              </a:ln>
              <a:effectLst>
                <a:outerShdw blurRad="44450" dist="27940" dir="5400000" algn="ctr">
                  <a:srgbClr val="000000">
                    <a:alpha val="32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balanced" dir="t">
                  <a:rot lat="0" lon="0" rev="8700000"/>
                </a:lightRig>
              </a:scene3d>
              <a:sp3d>
                <a:bevelT w="190500" h="38100"/>
              </a:sp3d>
            </xdr:spPr>
          </xdr:sp>
        </xdr:grpSp>
      </xdr:grpSp>
      <xdr:graphicFrame macro="">
        <xdr:nvGraphicFramePr>
          <xdr:cNvPr id="25" name="Chart 2"/>
          <xdr:cNvGraphicFramePr>
            <a:graphicFrameLocks/>
          </xdr:cNvGraphicFramePr>
        </xdr:nvGraphicFramePr>
        <xdr:xfrm>
          <a:off x="482512" y="4076698"/>
          <a:ext cx="1108164" cy="751599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sp macro="" textlink="">
        <xdr:nvSpPr>
          <xdr:cNvPr id="26" name="Oval 3"/>
          <xdr:cNvSpPr/>
        </xdr:nvSpPr>
        <xdr:spPr bwMode="auto">
          <a:xfrm>
            <a:off x="806513" y="4471843"/>
            <a:ext cx="463543" cy="468000"/>
          </a:xfrm>
          <a:prstGeom prst="ellipse">
            <a:avLst/>
          </a:prstGeom>
          <a:solidFill>
            <a:schemeClr val="tx1">
              <a:lumMod val="85000"/>
              <a:lumOff val="15000"/>
            </a:schemeClr>
          </a:solidFill>
          <a:ln>
            <a:noFill/>
          </a:ln>
          <a:effectLst>
            <a:outerShdw blurRad="44450" dist="27940" dir="5400000" algn="ctr">
              <a:srgbClr val="000000">
                <a:alpha val="32000"/>
              </a:srgbClr>
            </a:outerShdw>
          </a:effectLst>
          <a:scene3d>
            <a:camera prst="perspectiveFront"/>
            <a:lightRig rig="balanced" dir="t">
              <a:rot lat="0" lon="0" rev="8700000"/>
            </a:lightRig>
          </a:scene3d>
          <a:sp3d>
            <a:bevelT w="190500" h="38100"/>
          </a:sp3d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endParaRPr lang="en-US" sz="1100"/>
          </a:p>
        </xdr:txBody>
      </xdr:sp>
      <xdr:sp macro="" textlink="$I$25">
        <xdr:nvSpPr>
          <xdr:cNvPr id="27" name="TextBox 483"/>
          <xdr:cNvSpPr txBox="1"/>
        </xdr:nvSpPr>
        <xdr:spPr bwMode="auto">
          <a:xfrm>
            <a:off x="752475" y="4584250"/>
            <a:ext cx="547354" cy="254450"/>
          </a:xfrm>
          <a:prstGeom prst="rect">
            <a:avLst/>
          </a:prstGeom>
          <a:noFill/>
          <a:ln w="9525" cmpd="sng">
            <a:noFill/>
          </a:ln>
          <a:effectLst>
            <a:outerShdw blurRad="44450" dist="27940" dir="5400000" algn="ctr">
              <a:srgbClr val="000000">
                <a:alpha val="32000"/>
              </a:srgbClr>
            </a:outerShdw>
          </a:effectLst>
          <a:scene3d>
            <a:camera prst="perspectiveFront"/>
            <a:lightRig rig="balanced" dir="t">
              <a:rot lat="0" lon="0" rev="8700000"/>
            </a:lightRig>
          </a:scene3d>
          <a:sp3d>
            <a:bevelT w="190500" h="38100"/>
          </a:sp3d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pPr algn="ctr"/>
            <a:fld id="{14F55CEF-7573-441A-8A38-3D53B5DD5C43}" type="TxLink">
              <a:rPr lang="en-US" sz="1100" b="1" i="0" u="none" strike="noStrike">
                <a:solidFill>
                  <a:schemeClr val="bg1"/>
                </a:solidFill>
                <a:latin typeface="Calibri"/>
                <a:cs typeface="Calibri"/>
              </a:rPr>
              <a:pPr algn="ctr"/>
              <a:t>#DIV/0!</a:t>
            </a:fld>
            <a:endParaRPr lang="en-US" sz="1100" b="1">
              <a:solidFill>
                <a:schemeClr val="bg1"/>
              </a:solidFill>
              <a:latin typeface="Arial" pitchFamily="34" charset="0"/>
              <a:cs typeface="Arial" pitchFamily="34" charset="0"/>
            </a:endParaRPr>
          </a:p>
        </xdr:txBody>
      </xdr:sp>
    </xdr:grpSp>
    <xdr:clientData/>
  </xdr:twoCellAnchor>
  <xdr:twoCellAnchor>
    <xdr:from>
      <xdr:col>7</xdr:col>
      <xdr:colOff>457200</xdr:colOff>
      <xdr:row>17</xdr:row>
      <xdr:rowOff>37233</xdr:rowOff>
    </xdr:from>
    <xdr:to>
      <xdr:col>8</xdr:col>
      <xdr:colOff>394954</xdr:colOff>
      <xdr:row>18</xdr:row>
      <xdr:rowOff>132356</xdr:rowOff>
    </xdr:to>
    <xdr:sp macro="" textlink="$H$25">
      <xdr:nvSpPr>
        <xdr:cNvPr id="40" name="TextBox 483"/>
        <xdr:cNvSpPr txBox="1"/>
      </xdr:nvSpPr>
      <xdr:spPr bwMode="auto">
        <a:xfrm>
          <a:off x="3009900" y="2710583"/>
          <a:ext cx="547354" cy="253873"/>
        </a:xfrm>
        <a:prstGeom prst="rect">
          <a:avLst/>
        </a:prstGeom>
        <a:solidFill>
          <a:srgbClr val="92D050"/>
        </a:solidFill>
        <a:ln w="9525" cmpd="sng"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perspectiveFront"/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ctr"/>
          <a:fld id="{4928B997-EEB7-4065-8BA5-89F032C7D979}" type="TxLink">
            <a:rPr lang="en-US" sz="1100" b="1" i="0" u="none" strike="noStrike">
              <a:solidFill>
                <a:schemeClr val="bg1"/>
              </a:solidFill>
              <a:latin typeface="Calibri"/>
              <a:ea typeface="+mn-ea"/>
              <a:cs typeface="Calibri"/>
            </a:rPr>
            <a:pPr marL="0" indent="0" algn="ctr"/>
            <a:t>250</a:t>
          </a:fld>
          <a:endParaRPr lang="en-US" sz="1000" b="1" i="0" u="none" strike="noStrike">
            <a:solidFill>
              <a:schemeClr val="bg1"/>
            </a:solidFill>
            <a:latin typeface="Arialri"/>
            <a:ea typeface="+mn-ea"/>
            <a:cs typeface="Arial" pitchFamily="34" charset="0"/>
          </a:endParaRPr>
        </a:p>
      </xdr:txBody>
    </xdr:sp>
    <xdr:clientData/>
  </xdr:twoCellAnchor>
  <xdr:twoCellAnchor>
    <xdr:from>
      <xdr:col>6</xdr:col>
      <xdr:colOff>190500</xdr:colOff>
      <xdr:row>17</xdr:row>
      <xdr:rowOff>37233</xdr:rowOff>
    </xdr:from>
    <xdr:to>
      <xdr:col>7</xdr:col>
      <xdr:colOff>128254</xdr:colOff>
      <xdr:row>18</xdr:row>
      <xdr:rowOff>132356</xdr:rowOff>
    </xdr:to>
    <xdr:sp macro="" textlink="$I$25">
      <xdr:nvSpPr>
        <xdr:cNvPr id="41" name="TextBox 483"/>
        <xdr:cNvSpPr txBox="1"/>
      </xdr:nvSpPr>
      <xdr:spPr bwMode="auto">
        <a:xfrm>
          <a:off x="2133600" y="2710583"/>
          <a:ext cx="547354" cy="253873"/>
        </a:xfrm>
        <a:prstGeom prst="rect">
          <a:avLst/>
        </a:prstGeom>
        <a:solidFill>
          <a:schemeClr val="bg2">
            <a:lumMod val="25000"/>
          </a:schemeClr>
        </a:solidFill>
        <a:ln w="9525" cmpd="sng"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perspectiveFront"/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fld id="{70020564-9288-4439-835F-9C266BE0DDBB}" type="TxLink">
            <a:rPr lang="en-US" sz="1100" b="1" i="0" u="none" strike="noStrike">
              <a:solidFill>
                <a:schemeClr val="bg1"/>
              </a:solidFill>
              <a:latin typeface="Calibri"/>
              <a:cs typeface="Calibri"/>
            </a:rPr>
            <a:pPr algn="ctr"/>
            <a:t>#DIV/0!</a:t>
          </a:fld>
          <a:endParaRPr lang="en-US" sz="1100" b="1">
            <a:solidFill>
              <a:schemeClr val="bg1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3</xdr:col>
      <xdr:colOff>466725</xdr:colOff>
      <xdr:row>17</xdr:row>
      <xdr:rowOff>37233</xdr:rowOff>
    </xdr:from>
    <xdr:to>
      <xdr:col>4</xdr:col>
      <xdr:colOff>404479</xdr:colOff>
      <xdr:row>18</xdr:row>
      <xdr:rowOff>132356</xdr:rowOff>
    </xdr:to>
    <xdr:sp macro="" textlink="$H$24">
      <xdr:nvSpPr>
        <xdr:cNvPr id="42" name="TextBox 483"/>
        <xdr:cNvSpPr txBox="1"/>
      </xdr:nvSpPr>
      <xdr:spPr bwMode="auto">
        <a:xfrm>
          <a:off x="1133475" y="2710583"/>
          <a:ext cx="547354" cy="253873"/>
        </a:xfrm>
        <a:prstGeom prst="rect">
          <a:avLst/>
        </a:prstGeom>
        <a:solidFill>
          <a:srgbClr val="92D050"/>
        </a:solidFill>
        <a:ln w="9525" cmpd="sng"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perspectiveFront"/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fld id="{CF0951CD-DEEF-4D78-BC6D-1C3C74E5601E}" type="TxLink">
            <a:rPr lang="en-US" sz="1100" b="1" i="0" u="none" strike="noStrike">
              <a:solidFill>
                <a:schemeClr val="bg1"/>
              </a:solidFill>
              <a:latin typeface="Calibri"/>
              <a:cs typeface="Calibri"/>
            </a:rPr>
            <a:pPr algn="ctr"/>
            <a:t>15</a:t>
          </a:fld>
          <a:endParaRPr lang="en-US" sz="1100" b="1">
            <a:solidFill>
              <a:schemeClr val="bg1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2</xdr:col>
      <xdr:colOff>190500</xdr:colOff>
      <xdr:row>17</xdr:row>
      <xdr:rowOff>37233</xdr:rowOff>
    </xdr:from>
    <xdr:to>
      <xdr:col>3</xdr:col>
      <xdr:colOff>128254</xdr:colOff>
      <xdr:row>18</xdr:row>
      <xdr:rowOff>132356</xdr:rowOff>
    </xdr:to>
    <xdr:sp macro="" textlink="$I$24">
      <xdr:nvSpPr>
        <xdr:cNvPr id="43" name="TextBox 483"/>
        <xdr:cNvSpPr txBox="1"/>
      </xdr:nvSpPr>
      <xdr:spPr bwMode="auto">
        <a:xfrm>
          <a:off x="247650" y="2710583"/>
          <a:ext cx="547354" cy="253873"/>
        </a:xfrm>
        <a:prstGeom prst="rect">
          <a:avLst/>
        </a:prstGeom>
        <a:solidFill>
          <a:schemeClr val="bg2">
            <a:lumMod val="25000"/>
          </a:schemeClr>
        </a:solidFill>
        <a:ln w="9525" cmpd="sng"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perspectiveFront"/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fld id="{FA6D30BB-2273-4830-ACF9-9883E9013223}" type="TxLink">
            <a:rPr lang="en-US" sz="1100" b="1" i="0" u="none" strike="noStrike">
              <a:solidFill>
                <a:schemeClr val="bg1"/>
              </a:solidFill>
              <a:latin typeface="Calibri"/>
              <a:cs typeface="Calibri"/>
            </a:rPr>
            <a:pPr algn="ctr"/>
            <a:t>#DIV/0!</a:t>
          </a:fld>
          <a:endParaRPr lang="en-US" sz="1100" b="1">
            <a:solidFill>
              <a:schemeClr val="bg1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3</xdr:col>
      <xdr:colOff>123825</xdr:colOff>
      <xdr:row>17</xdr:row>
      <xdr:rowOff>46758</xdr:rowOff>
    </xdr:from>
    <xdr:to>
      <xdr:col>3</xdr:col>
      <xdr:colOff>457200</xdr:colOff>
      <xdr:row>18</xdr:row>
      <xdr:rowOff>106506</xdr:rowOff>
    </xdr:to>
    <xdr:sp macro="" textlink="">
      <xdr:nvSpPr>
        <xdr:cNvPr id="44" name="CaixaDeTexto 43"/>
        <xdr:cNvSpPr txBox="1"/>
      </xdr:nvSpPr>
      <xdr:spPr>
        <a:xfrm>
          <a:off x="790575" y="2720108"/>
          <a:ext cx="333375" cy="21849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pt-BR" sz="1000">
              <a:latin typeface="+mn-lt"/>
            </a:rPr>
            <a:t>de</a:t>
          </a:r>
        </a:p>
      </xdr:txBody>
    </xdr:sp>
    <xdr:clientData/>
  </xdr:twoCellAnchor>
  <xdr:twoCellAnchor>
    <xdr:from>
      <xdr:col>7</xdr:col>
      <xdr:colOff>114300</xdr:colOff>
      <xdr:row>17</xdr:row>
      <xdr:rowOff>46758</xdr:rowOff>
    </xdr:from>
    <xdr:to>
      <xdr:col>7</xdr:col>
      <xdr:colOff>447675</xdr:colOff>
      <xdr:row>18</xdr:row>
      <xdr:rowOff>106506</xdr:rowOff>
    </xdr:to>
    <xdr:sp macro="" textlink="">
      <xdr:nvSpPr>
        <xdr:cNvPr id="45" name="CaixaDeTexto 44"/>
        <xdr:cNvSpPr txBox="1"/>
      </xdr:nvSpPr>
      <xdr:spPr>
        <a:xfrm>
          <a:off x="2667000" y="2720108"/>
          <a:ext cx="333375" cy="21849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pt-BR" sz="1000">
              <a:latin typeface="+mn-lt"/>
            </a:rPr>
            <a:t>de</a:t>
          </a:r>
        </a:p>
      </xdr:txBody>
    </xdr:sp>
    <xdr:clientData/>
  </xdr:twoCellAnchor>
  <xdr:twoCellAnchor>
    <xdr:from>
      <xdr:col>2</xdr:col>
      <xdr:colOff>0</xdr:colOff>
      <xdr:row>34</xdr:row>
      <xdr:rowOff>76200</xdr:rowOff>
    </xdr:from>
    <xdr:to>
      <xdr:col>10</xdr:col>
      <xdr:colOff>534736</xdr:colOff>
      <xdr:row>46</xdr:row>
      <xdr:rowOff>241300</xdr:rowOff>
    </xdr:to>
    <xdr:graphicFrame macro="">
      <xdr:nvGraphicFramePr>
        <xdr:cNvPr id="56" name="Gráfico 5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421105</xdr:colOff>
      <xdr:row>34</xdr:row>
      <xdr:rowOff>107950</xdr:rowOff>
    </xdr:from>
    <xdr:to>
      <xdr:col>26</xdr:col>
      <xdr:colOff>508000</xdr:colOff>
      <xdr:row>48</xdr:row>
      <xdr:rowOff>171450</xdr:rowOff>
    </xdr:to>
    <xdr:graphicFrame macro="">
      <xdr:nvGraphicFramePr>
        <xdr:cNvPr id="57" name="Gráfico 5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0</xdr:colOff>
      <xdr:row>8</xdr:row>
      <xdr:rowOff>51288</xdr:rowOff>
    </xdr:from>
    <xdr:to>
      <xdr:col>12</xdr:col>
      <xdr:colOff>600075</xdr:colOff>
      <xdr:row>19</xdr:row>
      <xdr:rowOff>147205</xdr:rowOff>
    </xdr:to>
    <xdr:sp macro="" textlink="">
      <xdr:nvSpPr>
        <xdr:cNvPr id="81" name="Rounded Rectangle 248"/>
        <xdr:cNvSpPr/>
      </xdr:nvSpPr>
      <xdr:spPr bwMode="auto">
        <a:xfrm>
          <a:off x="3829050" y="1295888"/>
          <a:ext cx="1819275" cy="1842167"/>
        </a:xfrm>
        <a:prstGeom prst="roundRect">
          <a:avLst>
            <a:gd name="adj" fmla="val 10723"/>
          </a:avLst>
        </a:prstGeom>
        <a:solidFill>
          <a:schemeClr val="bg1"/>
        </a:solidFill>
        <a:ln>
          <a:noFill/>
        </a:ln>
        <a:scene3d>
          <a:camera prst="orthographicFront"/>
          <a:lightRig rig="soft" dir="t"/>
        </a:scene3d>
        <a:sp3d prstMaterial="matte">
          <a:bevelT w="165100" h="165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marL="0" indent="0" algn="ctr"/>
          <a:endParaRPr lang="en-US" sz="1100">
            <a:solidFill>
              <a:sysClr val="windowText" lastClr="000000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10</xdr:col>
      <xdr:colOff>72357</xdr:colOff>
      <xdr:row>15</xdr:row>
      <xdr:rowOff>10680</xdr:rowOff>
    </xdr:from>
    <xdr:to>
      <xdr:col>12</xdr:col>
      <xdr:colOff>495301</xdr:colOff>
      <xdr:row>16</xdr:row>
      <xdr:rowOff>108528</xdr:rowOff>
    </xdr:to>
    <xdr:sp macro="" textlink="$AI$26">
      <xdr:nvSpPr>
        <xdr:cNvPr id="82" name="TextBox 474"/>
        <xdr:cNvSpPr txBox="1"/>
      </xdr:nvSpPr>
      <xdr:spPr bwMode="auto">
        <a:xfrm>
          <a:off x="3901407" y="2366530"/>
          <a:ext cx="1642144" cy="256598"/>
        </a:xfrm>
        <a:prstGeom prst="rect">
          <a:avLst/>
        </a:prstGeom>
        <a:solidFill>
          <a:schemeClr val="bg1">
            <a:lumMod val="5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b"/>
        <a:lstStyle/>
        <a:p>
          <a:pPr algn="ctr"/>
          <a:fld id="{3CCCAB7E-38C0-4058-A8A3-BD4E5060CD8C}" type="TxLink">
            <a:rPr lang="en-US" sz="1000" b="1" i="0" u="none" strike="noStrike">
              <a:solidFill>
                <a:schemeClr val="bg1"/>
              </a:solidFill>
              <a:latin typeface="Calibri"/>
              <a:cs typeface="Calibri"/>
            </a:rPr>
            <a:pPr algn="ctr"/>
            <a:t>% CMV Médio</a:t>
          </a:fld>
          <a:endParaRPr lang="en-US" sz="1000" b="1">
            <a:solidFill>
              <a:schemeClr val="bg1"/>
            </a:solidFill>
            <a:latin typeface="+mn-lt"/>
            <a:cs typeface="Arial" pitchFamily="34" charset="0"/>
          </a:endParaRPr>
        </a:p>
      </xdr:txBody>
    </xdr:sp>
    <xdr:clientData/>
  </xdr:twoCellAnchor>
  <xdr:twoCellAnchor>
    <xdr:from>
      <xdr:col>10</xdr:col>
      <xdr:colOff>88866</xdr:colOff>
      <xdr:row>9</xdr:row>
      <xdr:rowOff>44621</xdr:rowOff>
    </xdr:from>
    <xdr:to>
      <xdr:col>12</xdr:col>
      <xdr:colOff>492746</xdr:colOff>
      <xdr:row>15</xdr:row>
      <xdr:rowOff>43993</xdr:rowOff>
    </xdr:to>
    <xdr:grpSp>
      <xdr:nvGrpSpPr>
        <xdr:cNvPr id="83" name="Grupo 82"/>
        <xdr:cNvGrpSpPr/>
      </xdr:nvGrpSpPr>
      <xdr:grpSpPr>
        <a:xfrm>
          <a:off x="3979077" y="1454989"/>
          <a:ext cx="1620406" cy="961899"/>
          <a:chOff x="222216" y="3968921"/>
          <a:chExt cx="1623080" cy="970922"/>
        </a:xfrm>
      </xdr:grpSpPr>
      <xdr:grpSp>
        <xdr:nvGrpSpPr>
          <xdr:cNvPr id="84" name="Grupo 95"/>
          <xdr:cNvGrpSpPr/>
        </xdr:nvGrpSpPr>
        <xdr:grpSpPr>
          <a:xfrm>
            <a:off x="222216" y="3968921"/>
            <a:ext cx="1623080" cy="860254"/>
            <a:chOff x="155541" y="4035596"/>
            <a:chExt cx="1623080" cy="860254"/>
          </a:xfrm>
        </xdr:grpSpPr>
        <xdr:sp macro="" textlink="'Dashboard Diagnóstico'!AJ61">
          <xdr:nvSpPr>
            <xdr:cNvPr id="88" name="TextBox 476"/>
            <xdr:cNvSpPr txBox="1"/>
          </xdr:nvSpPr>
          <xdr:spPr bwMode="auto">
            <a:xfrm>
              <a:off x="312537" y="4686010"/>
              <a:ext cx="373263" cy="209840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wrap="square" rtlCol="0" anchor="ctr"/>
            <a:lstStyle/>
            <a:p>
              <a:pPr algn="ctr"/>
              <a:fld id="{28D910C7-D4AD-400C-9AB6-2ABEA39D3C1D}" type="TxLink">
                <a:rPr lang="en-US" sz="700" b="1" i="0" u="none" strike="noStrike" cap="none" spc="0">
                  <a:ln>
                    <a:noFill/>
                  </a:ln>
                  <a:solidFill>
                    <a:srgbClr val="000000"/>
                  </a:solidFill>
                  <a:effectLst/>
                  <a:latin typeface="Calibri"/>
                  <a:cs typeface="Calibri"/>
                </a:rPr>
                <a:pPr algn="ctr"/>
                <a:t>20</a:t>
              </a:fld>
              <a:endParaRPr lang="en-US" sz="700" b="1" cap="none" spc="0">
                <a:ln>
                  <a:noFill/>
                </a:ln>
                <a:solidFill>
                  <a:sysClr val="windowText" lastClr="000000"/>
                </a:solidFill>
                <a:effectLst/>
                <a:latin typeface="+mn-lt"/>
              </a:endParaRPr>
            </a:p>
          </xdr:txBody>
        </xdr:sp>
        <xdr:sp macro="" textlink="'Dashboard Diagnóstico'!AJ64">
          <xdr:nvSpPr>
            <xdr:cNvPr id="89" name="TextBox 477"/>
            <xdr:cNvSpPr txBox="1"/>
          </xdr:nvSpPr>
          <xdr:spPr bwMode="auto">
            <a:xfrm>
              <a:off x="428768" y="4464593"/>
              <a:ext cx="276082" cy="174082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wrap="square" rtlCol="0" anchor="ctr"/>
            <a:lstStyle/>
            <a:p>
              <a:pPr algn="ctr"/>
              <a:fld id="{191973BF-2E45-4AF6-A462-BF7CE782C892}" type="TxLink">
                <a:rPr lang="en-US" sz="700" b="1" i="0" u="none" strike="noStrike" cap="none" spc="0">
                  <a:ln>
                    <a:noFill/>
                  </a:ln>
                  <a:solidFill>
                    <a:srgbClr val="000000"/>
                  </a:solidFill>
                  <a:effectLst/>
                  <a:latin typeface="Calibri"/>
                  <a:cs typeface="Calibri"/>
                </a:rPr>
                <a:pPr algn="ctr"/>
                <a:t>26</a:t>
              </a:fld>
              <a:endParaRPr lang="en-US" sz="700" b="1" cap="none" spc="0">
                <a:ln>
                  <a:noFill/>
                </a:ln>
                <a:solidFill>
                  <a:sysClr val="windowText" lastClr="000000"/>
                </a:solidFill>
                <a:effectLst/>
                <a:latin typeface="+mn-lt"/>
              </a:endParaRPr>
            </a:p>
          </xdr:txBody>
        </xdr:sp>
        <xdr:sp macro="" textlink="'Dashboard Diagnóstico'!AJ65">
          <xdr:nvSpPr>
            <xdr:cNvPr id="90" name="TextBox 478"/>
            <xdr:cNvSpPr txBox="1"/>
          </xdr:nvSpPr>
          <xdr:spPr bwMode="auto">
            <a:xfrm>
              <a:off x="683492" y="4268354"/>
              <a:ext cx="278533" cy="236971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wrap="square" rtlCol="0" anchor="ctr"/>
            <a:lstStyle/>
            <a:p>
              <a:pPr algn="ctr"/>
              <a:fld id="{7F555120-8A0D-4F23-845F-F102575CAEE9}" type="TxLink">
                <a:rPr lang="en-US" sz="700" b="1" i="0" u="none" strike="noStrike" cap="none" spc="0">
                  <a:ln>
                    <a:noFill/>
                  </a:ln>
                  <a:solidFill>
                    <a:srgbClr val="000000"/>
                  </a:solidFill>
                  <a:effectLst/>
                  <a:latin typeface="Calibri"/>
                  <a:cs typeface="Calibri"/>
                </a:rPr>
                <a:pPr algn="ctr"/>
                <a:t>32</a:t>
              </a:fld>
              <a:endParaRPr lang="en-US" sz="700" b="1" cap="none" spc="0">
                <a:ln>
                  <a:noFill/>
                </a:ln>
                <a:solidFill>
                  <a:sysClr val="windowText" lastClr="000000"/>
                </a:solidFill>
                <a:effectLst/>
                <a:latin typeface="+mn-lt"/>
              </a:endParaRPr>
            </a:p>
          </xdr:txBody>
        </xdr:sp>
        <xdr:sp macro="" textlink="'Dashboard Diagnóstico'!AJ66">
          <xdr:nvSpPr>
            <xdr:cNvPr id="91" name="TextBox 479"/>
            <xdr:cNvSpPr txBox="1"/>
          </xdr:nvSpPr>
          <xdr:spPr bwMode="auto">
            <a:xfrm>
              <a:off x="965422" y="4291624"/>
              <a:ext cx="305777" cy="185126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wrap="square" rtlCol="0" anchor="ctr"/>
            <a:lstStyle/>
            <a:p>
              <a:pPr algn="ctr"/>
              <a:fld id="{43EC97AB-64C5-472B-8CF5-79C3229AD5CA}" type="TxLink">
                <a:rPr lang="en-US" sz="700" b="1" i="0" u="none" strike="noStrike" cap="none" spc="0">
                  <a:ln>
                    <a:noFill/>
                  </a:ln>
                  <a:solidFill>
                    <a:srgbClr val="000000"/>
                  </a:solidFill>
                  <a:effectLst/>
                  <a:latin typeface="Calibri"/>
                  <a:cs typeface="Calibri"/>
                </a:rPr>
                <a:pPr algn="ctr"/>
                <a:t>38</a:t>
              </a:fld>
              <a:endParaRPr lang="en-US" sz="700" b="1" cap="none" spc="0">
                <a:ln>
                  <a:noFill/>
                </a:ln>
                <a:solidFill>
                  <a:sysClr val="windowText" lastClr="000000"/>
                </a:solidFill>
                <a:effectLst/>
                <a:latin typeface="+mn-lt"/>
              </a:endParaRPr>
            </a:p>
          </xdr:txBody>
        </xdr:sp>
        <xdr:sp macro="" textlink="'Dashboard Diagnóstico'!AJ67">
          <xdr:nvSpPr>
            <xdr:cNvPr id="92" name="TextBox 480"/>
            <xdr:cNvSpPr txBox="1"/>
          </xdr:nvSpPr>
          <xdr:spPr bwMode="auto">
            <a:xfrm>
              <a:off x="1177275" y="4440236"/>
              <a:ext cx="313343" cy="2079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wrap="square" rtlCol="0" anchor="ctr"/>
            <a:lstStyle/>
            <a:p>
              <a:pPr algn="ctr"/>
              <a:fld id="{85B20B9B-7C36-47CD-8212-ECE13C6E2D70}" type="TxLink">
                <a:rPr lang="en-US" sz="700" b="1" i="0" u="none" strike="noStrike" cap="none" spc="0">
                  <a:ln>
                    <a:noFill/>
                  </a:ln>
                  <a:solidFill>
                    <a:srgbClr val="000000"/>
                  </a:solidFill>
                  <a:effectLst/>
                  <a:latin typeface="Calibri"/>
                  <a:cs typeface="Calibri"/>
                </a:rPr>
                <a:pPr algn="ctr"/>
                <a:t>44</a:t>
              </a:fld>
              <a:endParaRPr lang="en-US" sz="700" b="1" cap="none" spc="0">
                <a:ln>
                  <a:noFill/>
                </a:ln>
                <a:solidFill>
                  <a:sysClr val="windowText" lastClr="000000"/>
                </a:solidFill>
                <a:effectLst/>
                <a:latin typeface="+mn-lt"/>
              </a:endParaRPr>
            </a:p>
          </xdr:txBody>
        </xdr:sp>
        <xdr:sp macro="" textlink="'Dashboard Diagnóstico'!AJ62">
          <xdr:nvSpPr>
            <xdr:cNvPr id="93" name="TextBox 481"/>
            <xdr:cNvSpPr txBox="1"/>
          </xdr:nvSpPr>
          <xdr:spPr bwMode="auto">
            <a:xfrm>
              <a:off x="1246835" y="4676485"/>
              <a:ext cx="334315" cy="21936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wrap="square" rtlCol="0" anchor="ctr"/>
            <a:lstStyle/>
            <a:p>
              <a:pPr algn="ctr"/>
              <a:fld id="{9790CE51-164A-4F91-8824-13F85B3D35C9}" type="TxLink">
                <a:rPr lang="en-US" sz="700" b="1" i="0" u="none" strike="noStrike" cap="none" spc="0">
                  <a:ln>
                    <a:noFill/>
                  </a:ln>
                  <a:solidFill>
                    <a:srgbClr val="000000"/>
                  </a:solidFill>
                  <a:effectLst/>
                  <a:latin typeface="Calibri"/>
                  <a:cs typeface="Calibri"/>
                </a:rPr>
                <a:pPr algn="ctr"/>
                <a:t>50</a:t>
              </a:fld>
              <a:endParaRPr lang="en-US" sz="700" b="1" cap="none" spc="0">
                <a:ln>
                  <a:noFill/>
                </a:ln>
                <a:solidFill>
                  <a:sysClr val="windowText" lastClr="000000"/>
                </a:solidFill>
                <a:effectLst/>
                <a:latin typeface="+mn-lt"/>
              </a:endParaRPr>
            </a:p>
          </xdr:txBody>
        </xdr:sp>
        <xdr:grpSp>
          <xdr:nvGrpSpPr>
            <xdr:cNvPr id="94" name="Grupo 2141"/>
            <xdr:cNvGrpSpPr>
              <a:grpSpLocks noChangeAspect="1"/>
            </xdr:cNvGrpSpPr>
          </xdr:nvGrpSpPr>
          <xdr:grpSpPr>
            <a:xfrm>
              <a:off x="155541" y="4035596"/>
              <a:ext cx="1623080" cy="756000"/>
              <a:chOff x="212691" y="3873671"/>
              <a:chExt cx="2337595" cy="1088806"/>
            </a:xfrm>
          </xdr:grpSpPr>
          <xdr:sp macro="" textlink="">
            <xdr:nvSpPr>
              <xdr:cNvPr id="95" name="Freeform 362"/>
              <xdr:cNvSpPr>
                <a:spLocks/>
              </xdr:cNvSpPr>
            </xdr:nvSpPr>
            <xdr:spPr bwMode="auto">
              <a:xfrm>
                <a:off x="1044566" y="3873671"/>
                <a:ext cx="673845" cy="399537"/>
              </a:xfrm>
              <a:custGeom>
                <a:avLst/>
                <a:gdLst>
                  <a:gd name="T0" fmla="*/ 2147483647 w 2344"/>
                  <a:gd name="T1" fmla="*/ 2147483647 h 1470"/>
                  <a:gd name="T2" fmla="*/ 2147483647 w 2344"/>
                  <a:gd name="T3" fmla="*/ 2147483647 h 1470"/>
                  <a:gd name="T4" fmla="*/ 2147483647 w 2344"/>
                  <a:gd name="T5" fmla="*/ 2147483647 h 1470"/>
                  <a:gd name="T6" fmla="*/ 2147483647 w 2344"/>
                  <a:gd name="T7" fmla="*/ 2147483647 h 1470"/>
                  <a:gd name="T8" fmla="*/ 2147483647 w 2344"/>
                  <a:gd name="T9" fmla="*/ 2147483647 h 1470"/>
                  <a:gd name="T10" fmla="*/ 2147483647 w 2344"/>
                  <a:gd name="T11" fmla="*/ 2147483647 h 1470"/>
                  <a:gd name="T12" fmla="*/ 2147483647 w 2344"/>
                  <a:gd name="T13" fmla="*/ 2147483647 h 1470"/>
                  <a:gd name="T14" fmla="*/ 2147483647 w 2344"/>
                  <a:gd name="T15" fmla="*/ 2147483647 h 1470"/>
                  <a:gd name="T16" fmla="*/ 2147483647 w 2344"/>
                  <a:gd name="T17" fmla="*/ 2147483647 h 1470"/>
                  <a:gd name="T18" fmla="*/ 2147483647 w 2344"/>
                  <a:gd name="T19" fmla="*/ 2147483647 h 1470"/>
                  <a:gd name="T20" fmla="*/ 2147483647 w 2344"/>
                  <a:gd name="T21" fmla="*/ 2147483647 h 1470"/>
                  <a:gd name="T22" fmla="*/ 2147483647 w 2344"/>
                  <a:gd name="T23" fmla="*/ 2147483647 h 1470"/>
                  <a:gd name="T24" fmla="*/ 2147483647 w 2344"/>
                  <a:gd name="T25" fmla="*/ 2147483647 h 1470"/>
                  <a:gd name="T26" fmla="*/ 2147483647 w 2344"/>
                  <a:gd name="T27" fmla="*/ 2147483647 h 1470"/>
                  <a:gd name="T28" fmla="*/ 2147483647 w 2344"/>
                  <a:gd name="T29" fmla="*/ 2147483647 h 1470"/>
                  <a:gd name="T30" fmla="*/ 2147483647 w 2344"/>
                  <a:gd name="T31" fmla="*/ 2147483647 h 1470"/>
                  <a:gd name="T32" fmla="*/ 2147483647 w 2344"/>
                  <a:gd name="T33" fmla="*/ 2147483647 h 1470"/>
                  <a:gd name="T34" fmla="*/ 2147483647 w 2344"/>
                  <a:gd name="T35" fmla="*/ 0 h 1470"/>
                  <a:gd name="T36" fmla="*/ 2147483647 w 2344"/>
                  <a:gd name="T37" fmla="*/ 0 h 1470"/>
                  <a:gd name="T38" fmla="*/ 2147483647 w 2344"/>
                  <a:gd name="T39" fmla="*/ 2147483647 h 1470"/>
                  <a:gd name="T40" fmla="*/ 2147483647 w 2344"/>
                  <a:gd name="T41" fmla="*/ 2147483647 h 1470"/>
                  <a:gd name="T42" fmla="*/ 2147483647 w 2344"/>
                  <a:gd name="T43" fmla="*/ 2147483647 h 1470"/>
                  <a:gd name="T44" fmla="*/ 2147483647 w 2344"/>
                  <a:gd name="T45" fmla="*/ 2147483647 h 1470"/>
                  <a:gd name="T46" fmla="*/ 2147483647 w 2344"/>
                  <a:gd name="T47" fmla="*/ 2147483647 h 1470"/>
                  <a:gd name="T48" fmla="*/ 2147483647 w 2344"/>
                  <a:gd name="T49" fmla="*/ 2147483647 h 1470"/>
                  <a:gd name="T50" fmla="*/ 2147483647 w 2344"/>
                  <a:gd name="T51" fmla="*/ 2147483647 h 1470"/>
                  <a:gd name="T52" fmla="*/ 2147483647 w 2344"/>
                  <a:gd name="T53" fmla="*/ 2147483647 h 1470"/>
                  <a:gd name="T54" fmla="*/ 2147483647 w 2344"/>
                  <a:gd name="T55" fmla="*/ 2147483647 h 1470"/>
                  <a:gd name="T56" fmla="*/ 2147483647 w 2344"/>
                  <a:gd name="T57" fmla="*/ 2147483647 h 1470"/>
                  <a:gd name="T58" fmla="*/ 2147483647 w 2344"/>
                  <a:gd name="T59" fmla="*/ 2147483647 h 1470"/>
                  <a:gd name="T60" fmla="*/ 2147483647 w 2344"/>
                  <a:gd name="T61" fmla="*/ 2147483647 h 1470"/>
                  <a:gd name="T62" fmla="*/ 2147483647 w 2344"/>
                  <a:gd name="T63" fmla="*/ 2147483647 h 1470"/>
                  <a:gd name="T64" fmla="*/ 2147483647 w 2344"/>
                  <a:gd name="T65" fmla="*/ 2147483647 h 1470"/>
                  <a:gd name="T66" fmla="*/ 2147483647 w 2344"/>
                  <a:gd name="T67" fmla="*/ 2147483647 h 1470"/>
                  <a:gd name="T68" fmla="*/ 2147483647 w 2344"/>
                  <a:gd name="T69" fmla="*/ 2147483647 h 1470"/>
                  <a:gd name="T70" fmla="*/ 2147483647 w 2344"/>
                  <a:gd name="T71" fmla="*/ 2147483647 h 1470"/>
                  <a:gd name="T72" fmla="*/ 2147483647 w 2344"/>
                  <a:gd name="T73" fmla="*/ 2147483647 h 1470"/>
                  <a:gd name="T74" fmla="*/ 2147483647 w 2344"/>
                  <a:gd name="T75" fmla="*/ 2147483647 h 1470"/>
                  <a:gd name="T76" fmla="*/ 2147483647 w 2344"/>
                  <a:gd name="T77" fmla="*/ 2147483647 h 1470"/>
                  <a:gd name="T78" fmla="*/ 2147483647 w 2344"/>
                  <a:gd name="T79" fmla="*/ 2147483647 h 1470"/>
                  <a:gd name="T80" fmla="*/ 2147483647 w 2344"/>
                  <a:gd name="T81" fmla="*/ 2147483647 h 1470"/>
                  <a:gd name="T82" fmla="*/ 2147483647 w 2344"/>
                  <a:gd name="T83" fmla="*/ 2147483647 h 1470"/>
                  <a:gd name="T84" fmla="*/ 2147483647 w 2344"/>
                  <a:gd name="T85" fmla="*/ 2147483647 h 1470"/>
                  <a:gd name="T86" fmla="*/ 2147483647 w 2344"/>
                  <a:gd name="T87" fmla="*/ 2147483647 h 1470"/>
                  <a:gd name="T88" fmla="*/ 2147483647 w 2344"/>
                  <a:gd name="T89" fmla="*/ 2147483647 h 1470"/>
                  <a:gd name="T90" fmla="*/ 2147483647 w 2344"/>
                  <a:gd name="T91" fmla="*/ 2147483647 h 1470"/>
                  <a:gd name="T92" fmla="*/ 2147483647 w 2344"/>
                  <a:gd name="T93" fmla="*/ 2147483647 h 1470"/>
                  <a:gd name="T94" fmla="*/ 2147483647 w 2344"/>
                  <a:gd name="T95" fmla="*/ 2147483647 h 1470"/>
                  <a:gd name="T96" fmla="*/ 2147483647 w 2344"/>
                  <a:gd name="T97" fmla="*/ 2147483647 h 1470"/>
                  <a:gd name="T98" fmla="*/ 2147483647 w 2344"/>
                  <a:gd name="T99" fmla="*/ 2147483647 h 1470"/>
                  <a:gd name="T100" fmla="*/ 2147483647 w 2344"/>
                  <a:gd name="T101" fmla="*/ 2147483647 h 1470"/>
                  <a:gd name="T102" fmla="*/ 2147483647 w 2344"/>
                  <a:gd name="T103" fmla="*/ 2147483647 h 1470"/>
                  <a:gd name="T104" fmla="*/ 2147483647 w 2344"/>
                  <a:gd name="T105" fmla="*/ 2147483647 h 1470"/>
                  <a:gd name="T106" fmla="*/ 2147483647 w 2344"/>
                  <a:gd name="T107" fmla="*/ 2147483647 h 1470"/>
                  <a:gd name="T108" fmla="*/ 2147483647 w 2344"/>
                  <a:gd name="T109" fmla="*/ 2147483647 h 1470"/>
                  <a:gd name="T110" fmla="*/ 2147483647 w 2344"/>
                  <a:gd name="T111" fmla="*/ 2147483647 h 1470"/>
                  <a:gd name="T112" fmla="*/ 2147483647 w 2344"/>
                  <a:gd name="T113" fmla="*/ 2147483647 h 1470"/>
                  <a:gd name="T114" fmla="*/ 2147483647 w 2344"/>
                  <a:gd name="T115" fmla="*/ 2147483647 h 1470"/>
                  <a:gd name="T116" fmla="*/ 2147483647 w 2344"/>
                  <a:gd name="T117" fmla="*/ 2147483647 h 1470"/>
                  <a:gd name="T118" fmla="*/ 2147483647 w 2344"/>
                  <a:gd name="T119" fmla="*/ 2147483647 h 1470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  <a:gd name="T132" fmla="*/ 0 60000 65536"/>
                  <a:gd name="T133" fmla="*/ 0 60000 65536"/>
                  <a:gd name="T134" fmla="*/ 0 60000 65536"/>
                  <a:gd name="T135" fmla="*/ 0 60000 65536"/>
                  <a:gd name="T136" fmla="*/ 0 60000 65536"/>
                  <a:gd name="T137" fmla="*/ 0 60000 65536"/>
                  <a:gd name="T138" fmla="*/ 0 60000 65536"/>
                  <a:gd name="T139" fmla="*/ 0 60000 65536"/>
                  <a:gd name="T140" fmla="*/ 0 60000 65536"/>
                  <a:gd name="T141" fmla="*/ 0 60000 65536"/>
                  <a:gd name="T142" fmla="*/ 0 60000 65536"/>
                  <a:gd name="T143" fmla="*/ 0 60000 65536"/>
                  <a:gd name="T144" fmla="*/ 0 60000 65536"/>
                  <a:gd name="T145" fmla="*/ 0 60000 65536"/>
                  <a:gd name="T146" fmla="*/ 0 60000 65536"/>
                  <a:gd name="T147" fmla="*/ 0 60000 65536"/>
                  <a:gd name="T148" fmla="*/ 0 60000 65536"/>
                  <a:gd name="T149" fmla="*/ 0 60000 65536"/>
                  <a:gd name="T150" fmla="*/ 0 60000 65536"/>
                  <a:gd name="T151" fmla="*/ 0 60000 65536"/>
                  <a:gd name="T152" fmla="*/ 0 60000 65536"/>
                  <a:gd name="T153" fmla="*/ 0 60000 65536"/>
                  <a:gd name="T154" fmla="*/ 0 60000 65536"/>
                  <a:gd name="T155" fmla="*/ 0 60000 65536"/>
                  <a:gd name="T156" fmla="*/ 0 60000 65536"/>
                  <a:gd name="T157" fmla="*/ 0 60000 65536"/>
                  <a:gd name="T158" fmla="*/ 0 60000 65536"/>
                  <a:gd name="T159" fmla="*/ 0 60000 65536"/>
                  <a:gd name="T160" fmla="*/ 0 60000 65536"/>
                  <a:gd name="T161" fmla="*/ 0 60000 65536"/>
                  <a:gd name="T162" fmla="*/ 0 60000 65536"/>
                  <a:gd name="T163" fmla="*/ 0 60000 65536"/>
                  <a:gd name="T164" fmla="*/ 0 60000 65536"/>
                  <a:gd name="T165" fmla="*/ 0 60000 65536"/>
                  <a:gd name="T166" fmla="*/ 0 60000 65536"/>
                  <a:gd name="T167" fmla="*/ 0 60000 65536"/>
                  <a:gd name="T168" fmla="*/ 0 60000 65536"/>
                  <a:gd name="T169" fmla="*/ 0 60000 65536"/>
                  <a:gd name="T170" fmla="*/ 0 60000 65536"/>
                  <a:gd name="T171" fmla="*/ 0 60000 65536"/>
                  <a:gd name="T172" fmla="*/ 0 60000 65536"/>
                  <a:gd name="T173" fmla="*/ 0 60000 65536"/>
                  <a:gd name="T174" fmla="*/ 0 60000 65536"/>
                  <a:gd name="T175" fmla="*/ 0 60000 65536"/>
                  <a:gd name="T176" fmla="*/ 0 60000 65536"/>
                  <a:gd name="T177" fmla="*/ 0 60000 65536"/>
                  <a:gd name="T178" fmla="*/ 0 60000 65536"/>
                  <a:gd name="T179" fmla="*/ 0 60000 65536"/>
                  <a:gd name="T180" fmla="*/ 0 w 2344"/>
                  <a:gd name="T181" fmla="*/ 0 h 1470"/>
                  <a:gd name="T182" fmla="*/ 2344 w 2344"/>
                  <a:gd name="T183" fmla="*/ 1470 h 1470"/>
                </a:gdLst>
                <a:ahLst/>
                <a:cxnLst>
                  <a:cxn ang="T120">
                    <a:pos x="T0" y="T1"/>
                  </a:cxn>
                  <a:cxn ang="T121">
                    <a:pos x="T2" y="T3"/>
                  </a:cxn>
                  <a:cxn ang="T122">
                    <a:pos x="T4" y="T5"/>
                  </a:cxn>
                  <a:cxn ang="T123">
                    <a:pos x="T6" y="T7"/>
                  </a:cxn>
                  <a:cxn ang="T124">
                    <a:pos x="T8" y="T9"/>
                  </a:cxn>
                  <a:cxn ang="T125">
                    <a:pos x="T10" y="T11"/>
                  </a:cxn>
                  <a:cxn ang="T126">
                    <a:pos x="T12" y="T13"/>
                  </a:cxn>
                  <a:cxn ang="T127">
                    <a:pos x="T14" y="T15"/>
                  </a:cxn>
                  <a:cxn ang="T128">
                    <a:pos x="T16" y="T17"/>
                  </a:cxn>
                  <a:cxn ang="T129">
                    <a:pos x="T18" y="T19"/>
                  </a:cxn>
                  <a:cxn ang="T130">
                    <a:pos x="T20" y="T21"/>
                  </a:cxn>
                  <a:cxn ang="T131">
                    <a:pos x="T22" y="T23"/>
                  </a:cxn>
                  <a:cxn ang="T132">
                    <a:pos x="T24" y="T25"/>
                  </a:cxn>
                  <a:cxn ang="T133">
                    <a:pos x="T26" y="T27"/>
                  </a:cxn>
                  <a:cxn ang="T134">
                    <a:pos x="T28" y="T29"/>
                  </a:cxn>
                  <a:cxn ang="T135">
                    <a:pos x="T30" y="T31"/>
                  </a:cxn>
                  <a:cxn ang="T136">
                    <a:pos x="T32" y="T33"/>
                  </a:cxn>
                  <a:cxn ang="T137">
                    <a:pos x="T34" y="T35"/>
                  </a:cxn>
                  <a:cxn ang="T138">
                    <a:pos x="T36" y="T37"/>
                  </a:cxn>
                  <a:cxn ang="T139">
                    <a:pos x="T38" y="T39"/>
                  </a:cxn>
                  <a:cxn ang="T140">
                    <a:pos x="T40" y="T41"/>
                  </a:cxn>
                  <a:cxn ang="T141">
                    <a:pos x="T42" y="T43"/>
                  </a:cxn>
                  <a:cxn ang="T142">
                    <a:pos x="T44" y="T45"/>
                  </a:cxn>
                  <a:cxn ang="T143">
                    <a:pos x="T46" y="T47"/>
                  </a:cxn>
                  <a:cxn ang="T144">
                    <a:pos x="T48" y="T49"/>
                  </a:cxn>
                  <a:cxn ang="T145">
                    <a:pos x="T50" y="T51"/>
                  </a:cxn>
                  <a:cxn ang="T146">
                    <a:pos x="T52" y="T53"/>
                  </a:cxn>
                  <a:cxn ang="T147">
                    <a:pos x="T54" y="T55"/>
                  </a:cxn>
                  <a:cxn ang="T148">
                    <a:pos x="T56" y="T57"/>
                  </a:cxn>
                  <a:cxn ang="T149">
                    <a:pos x="T58" y="T59"/>
                  </a:cxn>
                  <a:cxn ang="T150">
                    <a:pos x="T60" y="T61"/>
                  </a:cxn>
                  <a:cxn ang="T151">
                    <a:pos x="T62" y="T63"/>
                  </a:cxn>
                  <a:cxn ang="T152">
                    <a:pos x="T64" y="T65"/>
                  </a:cxn>
                  <a:cxn ang="T153">
                    <a:pos x="T66" y="T67"/>
                  </a:cxn>
                  <a:cxn ang="T154">
                    <a:pos x="T68" y="T69"/>
                  </a:cxn>
                  <a:cxn ang="T155">
                    <a:pos x="T70" y="T71"/>
                  </a:cxn>
                  <a:cxn ang="T156">
                    <a:pos x="T72" y="T73"/>
                  </a:cxn>
                  <a:cxn ang="T157">
                    <a:pos x="T74" y="T75"/>
                  </a:cxn>
                  <a:cxn ang="T158">
                    <a:pos x="T76" y="T77"/>
                  </a:cxn>
                  <a:cxn ang="T159">
                    <a:pos x="T78" y="T79"/>
                  </a:cxn>
                  <a:cxn ang="T160">
                    <a:pos x="T80" y="T81"/>
                  </a:cxn>
                  <a:cxn ang="T161">
                    <a:pos x="T82" y="T83"/>
                  </a:cxn>
                  <a:cxn ang="T162">
                    <a:pos x="T84" y="T85"/>
                  </a:cxn>
                  <a:cxn ang="T163">
                    <a:pos x="T86" y="T87"/>
                  </a:cxn>
                  <a:cxn ang="T164">
                    <a:pos x="T88" y="T89"/>
                  </a:cxn>
                  <a:cxn ang="T165">
                    <a:pos x="T90" y="T91"/>
                  </a:cxn>
                  <a:cxn ang="T166">
                    <a:pos x="T92" y="T93"/>
                  </a:cxn>
                  <a:cxn ang="T167">
                    <a:pos x="T94" y="T95"/>
                  </a:cxn>
                  <a:cxn ang="T168">
                    <a:pos x="T96" y="T97"/>
                  </a:cxn>
                  <a:cxn ang="T169">
                    <a:pos x="T98" y="T99"/>
                  </a:cxn>
                  <a:cxn ang="T170">
                    <a:pos x="T100" y="T101"/>
                  </a:cxn>
                  <a:cxn ang="T171">
                    <a:pos x="T102" y="T103"/>
                  </a:cxn>
                  <a:cxn ang="T172">
                    <a:pos x="T104" y="T105"/>
                  </a:cxn>
                  <a:cxn ang="T173">
                    <a:pos x="T106" y="T107"/>
                  </a:cxn>
                  <a:cxn ang="T174">
                    <a:pos x="T108" y="T109"/>
                  </a:cxn>
                  <a:cxn ang="T175">
                    <a:pos x="T110" y="T111"/>
                  </a:cxn>
                  <a:cxn ang="T176">
                    <a:pos x="T112" y="T113"/>
                  </a:cxn>
                  <a:cxn ang="T177">
                    <a:pos x="T114" y="T115"/>
                  </a:cxn>
                  <a:cxn ang="T178">
                    <a:pos x="T116" y="T117"/>
                  </a:cxn>
                  <a:cxn ang="T179">
                    <a:pos x="T118" y="T119"/>
                  </a:cxn>
                </a:cxnLst>
                <a:rect l="T180" t="T181" r="T182" b="T183"/>
                <a:pathLst>
                  <a:path w="2344" h="1470">
                    <a:moveTo>
                      <a:pt x="1953" y="1470"/>
                    </a:moveTo>
                    <a:lnTo>
                      <a:pt x="1986" y="1362"/>
                    </a:lnTo>
                    <a:lnTo>
                      <a:pt x="2018" y="1254"/>
                    </a:lnTo>
                    <a:lnTo>
                      <a:pt x="2051" y="1146"/>
                    </a:lnTo>
                    <a:lnTo>
                      <a:pt x="2083" y="1038"/>
                    </a:lnTo>
                    <a:lnTo>
                      <a:pt x="2116" y="929"/>
                    </a:lnTo>
                    <a:lnTo>
                      <a:pt x="2149" y="821"/>
                    </a:lnTo>
                    <a:lnTo>
                      <a:pt x="2181" y="713"/>
                    </a:lnTo>
                    <a:lnTo>
                      <a:pt x="2214" y="605"/>
                    </a:lnTo>
                    <a:lnTo>
                      <a:pt x="2246" y="497"/>
                    </a:lnTo>
                    <a:lnTo>
                      <a:pt x="2279" y="389"/>
                    </a:lnTo>
                    <a:lnTo>
                      <a:pt x="2311" y="281"/>
                    </a:lnTo>
                    <a:lnTo>
                      <a:pt x="2344" y="172"/>
                    </a:lnTo>
                    <a:lnTo>
                      <a:pt x="2296" y="158"/>
                    </a:lnTo>
                    <a:lnTo>
                      <a:pt x="2249" y="145"/>
                    </a:lnTo>
                    <a:lnTo>
                      <a:pt x="2201" y="132"/>
                    </a:lnTo>
                    <a:lnTo>
                      <a:pt x="2153" y="120"/>
                    </a:lnTo>
                    <a:lnTo>
                      <a:pt x="2105" y="108"/>
                    </a:lnTo>
                    <a:lnTo>
                      <a:pt x="2057" y="97"/>
                    </a:lnTo>
                    <a:lnTo>
                      <a:pt x="2008" y="87"/>
                    </a:lnTo>
                    <a:lnTo>
                      <a:pt x="1960" y="77"/>
                    </a:lnTo>
                    <a:lnTo>
                      <a:pt x="1911" y="68"/>
                    </a:lnTo>
                    <a:lnTo>
                      <a:pt x="1862" y="59"/>
                    </a:lnTo>
                    <a:lnTo>
                      <a:pt x="1813" y="51"/>
                    </a:lnTo>
                    <a:lnTo>
                      <a:pt x="1764" y="43"/>
                    </a:lnTo>
                    <a:lnTo>
                      <a:pt x="1715" y="36"/>
                    </a:lnTo>
                    <a:lnTo>
                      <a:pt x="1666" y="30"/>
                    </a:lnTo>
                    <a:lnTo>
                      <a:pt x="1617" y="24"/>
                    </a:lnTo>
                    <a:lnTo>
                      <a:pt x="1568" y="19"/>
                    </a:lnTo>
                    <a:lnTo>
                      <a:pt x="1518" y="15"/>
                    </a:lnTo>
                    <a:lnTo>
                      <a:pt x="1469" y="11"/>
                    </a:lnTo>
                    <a:lnTo>
                      <a:pt x="1420" y="7"/>
                    </a:lnTo>
                    <a:lnTo>
                      <a:pt x="1370" y="5"/>
                    </a:lnTo>
                    <a:lnTo>
                      <a:pt x="1321" y="3"/>
                    </a:lnTo>
                    <a:lnTo>
                      <a:pt x="1271" y="1"/>
                    </a:lnTo>
                    <a:lnTo>
                      <a:pt x="1222" y="0"/>
                    </a:lnTo>
                    <a:lnTo>
                      <a:pt x="1172" y="0"/>
                    </a:lnTo>
                    <a:lnTo>
                      <a:pt x="1123" y="0"/>
                    </a:lnTo>
                    <a:lnTo>
                      <a:pt x="1073" y="1"/>
                    </a:lnTo>
                    <a:lnTo>
                      <a:pt x="1024" y="3"/>
                    </a:lnTo>
                    <a:lnTo>
                      <a:pt x="974" y="5"/>
                    </a:lnTo>
                    <a:lnTo>
                      <a:pt x="925" y="7"/>
                    </a:lnTo>
                    <a:lnTo>
                      <a:pt x="875" y="11"/>
                    </a:lnTo>
                    <a:lnTo>
                      <a:pt x="826" y="15"/>
                    </a:lnTo>
                    <a:lnTo>
                      <a:pt x="777" y="19"/>
                    </a:lnTo>
                    <a:lnTo>
                      <a:pt x="727" y="24"/>
                    </a:lnTo>
                    <a:lnTo>
                      <a:pt x="678" y="30"/>
                    </a:lnTo>
                    <a:lnTo>
                      <a:pt x="629" y="36"/>
                    </a:lnTo>
                    <a:lnTo>
                      <a:pt x="580" y="43"/>
                    </a:lnTo>
                    <a:lnTo>
                      <a:pt x="531" y="51"/>
                    </a:lnTo>
                    <a:lnTo>
                      <a:pt x="482" y="59"/>
                    </a:lnTo>
                    <a:lnTo>
                      <a:pt x="433" y="68"/>
                    </a:lnTo>
                    <a:lnTo>
                      <a:pt x="385" y="77"/>
                    </a:lnTo>
                    <a:lnTo>
                      <a:pt x="336" y="87"/>
                    </a:lnTo>
                    <a:lnTo>
                      <a:pt x="288" y="97"/>
                    </a:lnTo>
                    <a:lnTo>
                      <a:pt x="239" y="108"/>
                    </a:lnTo>
                    <a:lnTo>
                      <a:pt x="191" y="120"/>
                    </a:lnTo>
                    <a:lnTo>
                      <a:pt x="143" y="132"/>
                    </a:lnTo>
                    <a:lnTo>
                      <a:pt x="96" y="145"/>
                    </a:lnTo>
                    <a:lnTo>
                      <a:pt x="48" y="158"/>
                    </a:lnTo>
                    <a:lnTo>
                      <a:pt x="0" y="172"/>
                    </a:lnTo>
                    <a:lnTo>
                      <a:pt x="33" y="281"/>
                    </a:lnTo>
                    <a:lnTo>
                      <a:pt x="66" y="389"/>
                    </a:lnTo>
                    <a:lnTo>
                      <a:pt x="98" y="497"/>
                    </a:lnTo>
                    <a:lnTo>
                      <a:pt x="131" y="605"/>
                    </a:lnTo>
                    <a:lnTo>
                      <a:pt x="163" y="713"/>
                    </a:lnTo>
                    <a:lnTo>
                      <a:pt x="196" y="821"/>
                    </a:lnTo>
                    <a:lnTo>
                      <a:pt x="228" y="929"/>
                    </a:lnTo>
                    <a:lnTo>
                      <a:pt x="261" y="1038"/>
                    </a:lnTo>
                    <a:lnTo>
                      <a:pt x="293" y="1146"/>
                    </a:lnTo>
                    <a:lnTo>
                      <a:pt x="326" y="1254"/>
                    </a:lnTo>
                    <a:lnTo>
                      <a:pt x="358" y="1362"/>
                    </a:lnTo>
                    <a:lnTo>
                      <a:pt x="391" y="1470"/>
                    </a:lnTo>
                    <a:lnTo>
                      <a:pt x="423" y="1461"/>
                    </a:lnTo>
                    <a:lnTo>
                      <a:pt x="454" y="1452"/>
                    </a:lnTo>
                    <a:lnTo>
                      <a:pt x="486" y="1443"/>
                    </a:lnTo>
                    <a:lnTo>
                      <a:pt x="518" y="1435"/>
                    </a:lnTo>
                    <a:lnTo>
                      <a:pt x="550" y="1427"/>
                    </a:lnTo>
                    <a:lnTo>
                      <a:pt x="583" y="1420"/>
                    </a:lnTo>
                    <a:lnTo>
                      <a:pt x="615" y="1413"/>
                    </a:lnTo>
                    <a:lnTo>
                      <a:pt x="647" y="1406"/>
                    </a:lnTo>
                    <a:lnTo>
                      <a:pt x="680" y="1400"/>
                    </a:lnTo>
                    <a:lnTo>
                      <a:pt x="712" y="1394"/>
                    </a:lnTo>
                    <a:lnTo>
                      <a:pt x="745" y="1389"/>
                    </a:lnTo>
                    <a:lnTo>
                      <a:pt x="777" y="1384"/>
                    </a:lnTo>
                    <a:lnTo>
                      <a:pt x="810" y="1379"/>
                    </a:lnTo>
                    <a:lnTo>
                      <a:pt x="843" y="1375"/>
                    </a:lnTo>
                    <a:lnTo>
                      <a:pt x="876" y="1371"/>
                    </a:lnTo>
                    <a:lnTo>
                      <a:pt x="909" y="1368"/>
                    </a:lnTo>
                    <a:lnTo>
                      <a:pt x="941" y="1365"/>
                    </a:lnTo>
                    <a:lnTo>
                      <a:pt x="974" y="1362"/>
                    </a:lnTo>
                    <a:lnTo>
                      <a:pt x="1007" y="1360"/>
                    </a:lnTo>
                    <a:lnTo>
                      <a:pt x="1040" y="1358"/>
                    </a:lnTo>
                    <a:lnTo>
                      <a:pt x="1073" y="1357"/>
                    </a:lnTo>
                    <a:lnTo>
                      <a:pt x="1106" y="1356"/>
                    </a:lnTo>
                    <a:lnTo>
                      <a:pt x="1139" y="1355"/>
                    </a:lnTo>
                    <a:lnTo>
                      <a:pt x="1172" y="1355"/>
                    </a:lnTo>
                    <a:lnTo>
                      <a:pt x="1205" y="1355"/>
                    </a:lnTo>
                    <a:lnTo>
                      <a:pt x="1238" y="1356"/>
                    </a:lnTo>
                    <a:lnTo>
                      <a:pt x="1271" y="1357"/>
                    </a:lnTo>
                    <a:lnTo>
                      <a:pt x="1304" y="1358"/>
                    </a:lnTo>
                    <a:lnTo>
                      <a:pt x="1337" y="1360"/>
                    </a:lnTo>
                    <a:lnTo>
                      <a:pt x="1370" y="1362"/>
                    </a:lnTo>
                    <a:lnTo>
                      <a:pt x="1403" y="1365"/>
                    </a:lnTo>
                    <a:lnTo>
                      <a:pt x="1436" y="1368"/>
                    </a:lnTo>
                    <a:lnTo>
                      <a:pt x="1469" y="1371"/>
                    </a:lnTo>
                    <a:lnTo>
                      <a:pt x="1501" y="1375"/>
                    </a:lnTo>
                    <a:lnTo>
                      <a:pt x="1534" y="1379"/>
                    </a:lnTo>
                    <a:lnTo>
                      <a:pt x="1567" y="1384"/>
                    </a:lnTo>
                    <a:lnTo>
                      <a:pt x="1600" y="1389"/>
                    </a:lnTo>
                    <a:lnTo>
                      <a:pt x="1632" y="1394"/>
                    </a:lnTo>
                    <a:lnTo>
                      <a:pt x="1665" y="1400"/>
                    </a:lnTo>
                    <a:lnTo>
                      <a:pt x="1697" y="1406"/>
                    </a:lnTo>
                    <a:lnTo>
                      <a:pt x="1730" y="1413"/>
                    </a:lnTo>
                    <a:lnTo>
                      <a:pt x="1762" y="1420"/>
                    </a:lnTo>
                    <a:lnTo>
                      <a:pt x="1794" y="1427"/>
                    </a:lnTo>
                    <a:lnTo>
                      <a:pt x="1826" y="1435"/>
                    </a:lnTo>
                    <a:lnTo>
                      <a:pt x="1858" y="1443"/>
                    </a:lnTo>
                    <a:lnTo>
                      <a:pt x="1890" y="1452"/>
                    </a:lnTo>
                    <a:lnTo>
                      <a:pt x="1922" y="1461"/>
                    </a:lnTo>
                    <a:lnTo>
                      <a:pt x="1953" y="1470"/>
                    </a:lnTo>
                  </a:path>
                </a:pathLst>
              </a:custGeom>
              <a:solidFill>
                <a:srgbClr val="FFC000"/>
              </a:solidFill>
              <a:ln w="25400">
                <a:noFill/>
                <a:prstDash val="solid"/>
                <a:round/>
                <a:headEnd/>
                <a:tailEnd/>
              </a:ln>
              <a:effectLst>
                <a:outerShdw blurRad="44450" dist="27940" dir="5400000" algn="ctr">
                  <a:srgbClr val="000000">
                    <a:alpha val="32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balanced" dir="t">
                  <a:rot lat="0" lon="0" rev="8700000"/>
                </a:lightRig>
              </a:scene3d>
              <a:sp3d>
                <a:bevelT w="190500" h="38100"/>
              </a:sp3d>
            </xdr:spPr>
          </xdr:sp>
          <xdr:sp macro="" textlink="">
            <xdr:nvSpPr>
              <xdr:cNvPr id="96" name="Freeform 367"/>
              <xdr:cNvSpPr>
                <a:spLocks/>
              </xdr:cNvSpPr>
            </xdr:nvSpPr>
            <xdr:spPr bwMode="auto">
              <a:xfrm>
                <a:off x="1638524" y="3935368"/>
                <a:ext cx="673538" cy="597403"/>
              </a:xfrm>
              <a:custGeom>
                <a:avLst/>
                <a:gdLst>
                  <a:gd name="T0" fmla="*/ 2147483647 w 2342"/>
                  <a:gd name="T1" fmla="*/ 2147483647 h 2198"/>
                  <a:gd name="T2" fmla="*/ 2147483647 w 2342"/>
                  <a:gd name="T3" fmla="*/ 2147483647 h 2198"/>
                  <a:gd name="T4" fmla="*/ 2147483647 w 2342"/>
                  <a:gd name="T5" fmla="*/ 2147483647 h 2198"/>
                  <a:gd name="T6" fmla="*/ 2147483647 w 2342"/>
                  <a:gd name="T7" fmla="*/ 2147483647 h 2198"/>
                  <a:gd name="T8" fmla="*/ 2147483647 w 2342"/>
                  <a:gd name="T9" fmla="*/ 2147483647 h 2198"/>
                  <a:gd name="T10" fmla="*/ 2147483647 w 2342"/>
                  <a:gd name="T11" fmla="*/ 2147483647 h 2198"/>
                  <a:gd name="T12" fmla="*/ 2147483647 w 2342"/>
                  <a:gd name="T13" fmla="*/ 2147483647 h 2198"/>
                  <a:gd name="T14" fmla="*/ 2147483647 w 2342"/>
                  <a:gd name="T15" fmla="*/ 2147483647 h 2198"/>
                  <a:gd name="T16" fmla="*/ 2147483647 w 2342"/>
                  <a:gd name="T17" fmla="*/ 2147483647 h 2198"/>
                  <a:gd name="T18" fmla="*/ 2147483647 w 2342"/>
                  <a:gd name="T19" fmla="*/ 2147483647 h 2198"/>
                  <a:gd name="T20" fmla="*/ 2147483647 w 2342"/>
                  <a:gd name="T21" fmla="*/ 2147483647 h 2198"/>
                  <a:gd name="T22" fmla="*/ 2147483647 w 2342"/>
                  <a:gd name="T23" fmla="*/ 2147483647 h 2198"/>
                  <a:gd name="T24" fmla="*/ 2147483647 w 2342"/>
                  <a:gd name="T25" fmla="*/ 2147483647 h 2198"/>
                  <a:gd name="T26" fmla="*/ 2147483647 w 2342"/>
                  <a:gd name="T27" fmla="*/ 2147483647 h 2198"/>
                  <a:gd name="T28" fmla="*/ 2147483647 w 2342"/>
                  <a:gd name="T29" fmla="*/ 2147483647 h 2198"/>
                  <a:gd name="T30" fmla="*/ 2147483647 w 2342"/>
                  <a:gd name="T31" fmla="*/ 2147483647 h 2198"/>
                  <a:gd name="T32" fmla="*/ 2147483647 w 2342"/>
                  <a:gd name="T33" fmla="*/ 2147483647 h 2198"/>
                  <a:gd name="T34" fmla="*/ 2147483647 w 2342"/>
                  <a:gd name="T35" fmla="*/ 2147483647 h 2198"/>
                  <a:gd name="T36" fmla="*/ 2147483647 w 2342"/>
                  <a:gd name="T37" fmla="*/ 2147483647 h 2198"/>
                  <a:gd name="T38" fmla="*/ 2147483647 w 2342"/>
                  <a:gd name="T39" fmla="*/ 2147483647 h 2198"/>
                  <a:gd name="T40" fmla="*/ 2147483647 w 2342"/>
                  <a:gd name="T41" fmla="*/ 2147483647 h 2198"/>
                  <a:gd name="T42" fmla="*/ 2147483647 w 2342"/>
                  <a:gd name="T43" fmla="*/ 2147483647 h 2198"/>
                  <a:gd name="T44" fmla="*/ 2147483647 w 2342"/>
                  <a:gd name="T45" fmla="*/ 2147483647 h 2198"/>
                  <a:gd name="T46" fmla="*/ 2147483647 w 2342"/>
                  <a:gd name="T47" fmla="*/ 2147483647 h 2198"/>
                  <a:gd name="T48" fmla="*/ 2147483647 w 2342"/>
                  <a:gd name="T49" fmla="*/ 2147483647 h 2198"/>
                  <a:gd name="T50" fmla="*/ 2147483647 w 2342"/>
                  <a:gd name="T51" fmla="*/ 2147483647 h 2198"/>
                  <a:gd name="T52" fmla="*/ 2147483647 w 2342"/>
                  <a:gd name="T53" fmla="*/ 2147483647 h 2198"/>
                  <a:gd name="T54" fmla="*/ 2147483647 w 2342"/>
                  <a:gd name="T55" fmla="*/ 2147483647 h 2198"/>
                  <a:gd name="T56" fmla="*/ 2147483647 w 2342"/>
                  <a:gd name="T57" fmla="*/ 2147483647 h 2198"/>
                  <a:gd name="T58" fmla="*/ 2147483647 w 2342"/>
                  <a:gd name="T59" fmla="*/ 2147483647 h 2198"/>
                  <a:gd name="T60" fmla="*/ 2147483647 w 2342"/>
                  <a:gd name="T61" fmla="*/ 2147483647 h 2198"/>
                  <a:gd name="T62" fmla="*/ 2147483647 w 2342"/>
                  <a:gd name="T63" fmla="*/ 2147483647 h 2198"/>
                  <a:gd name="T64" fmla="*/ 2147483647 w 2342"/>
                  <a:gd name="T65" fmla="*/ 2147483647 h 2198"/>
                  <a:gd name="T66" fmla="*/ 2147483647 w 2342"/>
                  <a:gd name="T67" fmla="*/ 2147483647 h 2198"/>
                  <a:gd name="T68" fmla="*/ 2147483647 w 2342"/>
                  <a:gd name="T69" fmla="*/ 2147483647 h 2198"/>
                  <a:gd name="T70" fmla="*/ 2147483647 w 2342"/>
                  <a:gd name="T71" fmla="*/ 2147483647 h 2198"/>
                  <a:gd name="T72" fmla="*/ 2147483647 w 2342"/>
                  <a:gd name="T73" fmla="*/ 2147483647 h 2198"/>
                  <a:gd name="T74" fmla="*/ 2147483647 w 2342"/>
                  <a:gd name="T75" fmla="*/ 2147483647 h 2198"/>
                  <a:gd name="T76" fmla="*/ 2147483647 w 2342"/>
                  <a:gd name="T77" fmla="*/ 2147483647 h 2198"/>
                  <a:gd name="T78" fmla="*/ 2147483647 w 2342"/>
                  <a:gd name="T79" fmla="*/ 2147483647 h 2198"/>
                  <a:gd name="T80" fmla="*/ 2147483647 w 2342"/>
                  <a:gd name="T81" fmla="*/ 2147483647 h 2198"/>
                  <a:gd name="T82" fmla="*/ 2147483647 w 2342"/>
                  <a:gd name="T83" fmla="*/ 2147483647 h 2198"/>
                  <a:gd name="T84" fmla="*/ 2147483647 w 2342"/>
                  <a:gd name="T85" fmla="*/ 2147483647 h 2198"/>
                  <a:gd name="T86" fmla="*/ 2147483647 w 2342"/>
                  <a:gd name="T87" fmla="*/ 2147483647 h 2198"/>
                  <a:gd name="T88" fmla="*/ 2147483647 w 2342"/>
                  <a:gd name="T89" fmla="*/ 2147483647 h 2198"/>
                  <a:gd name="T90" fmla="*/ 2147483647 w 2342"/>
                  <a:gd name="T91" fmla="*/ 2147483647 h 2198"/>
                  <a:gd name="T92" fmla="*/ 2147483647 w 2342"/>
                  <a:gd name="T93" fmla="*/ 2147483647 h 2198"/>
                  <a:gd name="T94" fmla="*/ 2147483647 w 2342"/>
                  <a:gd name="T95" fmla="*/ 2147483647 h 2198"/>
                  <a:gd name="T96" fmla="*/ 2147483647 w 2342"/>
                  <a:gd name="T97" fmla="*/ 2147483647 h 2198"/>
                  <a:gd name="T98" fmla="*/ 2147483647 w 2342"/>
                  <a:gd name="T99" fmla="*/ 2147483647 h 2198"/>
                  <a:gd name="T100" fmla="*/ 2147483647 w 2342"/>
                  <a:gd name="T101" fmla="*/ 2147483647 h 2198"/>
                  <a:gd name="T102" fmla="*/ 2147483647 w 2342"/>
                  <a:gd name="T103" fmla="*/ 2147483647 h 2198"/>
                  <a:gd name="T104" fmla="*/ 2147483647 w 2342"/>
                  <a:gd name="T105" fmla="*/ 2147483647 h 2198"/>
                  <a:gd name="T106" fmla="*/ 2147483647 w 2342"/>
                  <a:gd name="T107" fmla="*/ 2147483647 h 2198"/>
                  <a:gd name="T108" fmla="*/ 2147483647 w 2342"/>
                  <a:gd name="T109" fmla="*/ 2147483647 h 2198"/>
                  <a:gd name="T110" fmla="*/ 2147483647 w 2342"/>
                  <a:gd name="T111" fmla="*/ 2147483647 h 2198"/>
                  <a:gd name="T112" fmla="*/ 2147483647 w 2342"/>
                  <a:gd name="T113" fmla="*/ 2147483647 h 2198"/>
                  <a:gd name="T114" fmla="*/ 2147483647 w 2342"/>
                  <a:gd name="T115" fmla="*/ 2147483647 h 2198"/>
                  <a:gd name="T116" fmla="*/ 2147483647 w 2342"/>
                  <a:gd name="T117" fmla="*/ 2147483647 h 2198"/>
                  <a:gd name="T118" fmla="*/ 2147483647 w 2342"/>
                  <a:gd name="T119" fmla="*/ 2147483647 h 2198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  <a:gd name="T132" fmla="*/ 0 60000 65536"/>
                  <a:gd name="T133" fmla="*/ 0 60000 65536"/>
                  <a:gd name="T134" fmla="*/ 0 60000 65536"/>
                  <a:gd name="T135" fmla="*/ 0 60000 65536"/>
                  <a:gd name="T136" fmla="*/ 0 60000 65536"/>
                  <a:gd name="T137" fmla="*/ 0 60000 65536"/>
                  <a:gd name="T138" fmla="*/ 0 60000 65536"/>
                  <a:gd name="T139" fmla="*/ 0 60000 65536"/>
                  <a:gd name="T140" fmla="*/ 0 60000 65536"/>
                  <a:gd name="T141" fmla="*/ 0 60000 65536"/>
                  <a:gd name="T142" fmla="*/ 0 60000 65536"/>
                  <a:gd name="T143" fmla="*/ 0 60000 65536"/>
                  <a:gd name="T144" fmla="*/ 0 60000 65536"/>
                  <a:gd name="T145" fmla="*/ 0 60000 65536"/>
                  <a:gd name="T146" fmla="*/ 0 60000 65536"/>
                  <a:gd name="T147" fmla="*/ 0 60000 65536"/>
                  <a:gd name="T148" fmla="*/ 0 60000 65536"/>
                  <a:gd name="T149" fmla="*/ 0 60000 65536"/>
                  <a:gd name="T150" fmla="*/ 0 60000 65536"/>
                  <a:gd name="T151" fmla="*/ 0 60000 65536"/>
                  <a:gd name="T152" fmla="*/ 0 60000 65536"/>
                  <a:gd name="T153" fmla="*/ 0 60000 65536"/>
                  <a:gd name="T154" fmla="*/ 0 60000 65536"/>
                  <a:gd name="T155" fmla="*/ 0 60000 65536"/>
                  <a:gd name="T156" fmla="*/ 0 60000 65536"/>
                  <a:gd name="T157" fmla="*/ 0 60000 65536"/>
                  <a:gd name="T158" fmla="*/ 0 60000 65536"/>
                  <a:gd name="T159" fmla="*/ 0 60000 65536"/>
                  <a:gd name="T160" fmla="*/ 0 60000 65536"/>
                  <a:gd name="T161" fmla="*/ 0 60000 65536"/>
                  <a:gd name="T162" fmla="*/ 0 60000 65536"/>
                  <a:gd name="T163" fmla="*/ 0 60000 65536"/>
                  <a:gd name="T164" fmla="*/ 0 60000 65536"/>
                  <a:gd name="T165" fmla="*/ 0 60000 65536"/>
                  <a:gd name="T166" fmla="*/ 0 60000 65536"/>
                  <a:gd name="T167" fmla="*/ 0 60000 65536"/>
                  <a:gd name="T168" fmla="*/ 0 60000 65536"/>
                  <a:gd name="T169" fmla="*/ 0 60000 65536"/>
                  <a:gd name="T170" fmla="*/ 0 60000 65536"/>
                  <a:gd name="T171" fmla="*/ 0 60000 65536"/>
                  <a:gd name="T172" fmla="*/ 0 60000 65536"/>
                  <a:gd name="T173" fmla="*/ 0 60000 65536"/>
                  <a:gd name="T174" fmla="*/ 0 60000 65536"/>
                  <a:gd name="T175" fmla="*/ 0 60000 65536"/>
                  <a:gd name="T176" fmla="*/ 0 60000 65536"/>
                  <a:gd name="T177" fmla="*/ 0 60000 65536"/>
                  <a:gd name="T178" fmla="*/ 0 60000 65536"/>
                  <a:gd name="T179" fmla="*/ 0 60000 65536"/>
                  <a:gd name="T180" fmla="*/ 0 w 2342"/>
                  <a:gd name="T181" fmla="*/ 0 h 2198"/>
                  <a:gd name="T182" fmla="*/ 2342 w 2342"/>
                  <a:gd name="T183" fmla="*/ 2198 h 2198"/>
                </a:gdLst>
                <a:ahLst/>
                <a:cxnLst>
                  <a:cxn ang="T120">
                    <a:pos x="T0" y="T1"/>
                  </a:cxn>
                  <a:cxn ang="T121">
                    <a:pos x="T2" y="T3"/>
                  </a:cxn>
                  <a:cxn ang="T122">
                    <a:pos x="T4" y="T5"/>
                  </a:cxn>
                  <a:cxn ang="T123">
                    <a:pos x="T6" y="T7"/>
                  </a:cxn>
                  <a:cxn ang="T124">
                    <a:pos x="T8" y="T9"/>
                  </a:cxn>
                  <a:cxn ang="T125">
                    <a:pos x="T10" y="T11"/>
                  </a:cxn>
                  <a:cxn ang="T126">
                    <a:pos x="T12" y="T13"/>
                  </a:cxn>
                  <a:cxn ang="T127">
                    <a:pos x="T14" y="T15"/>
                  </a:cxn>
                  <a:cxn ang="T128">
                    <a:pos x="T16" y="T17"/>
                  </a:cxn>
                  <a:cxn ang="T129">
                    <a:pos x="T18" y="T19"/>
                  </a:cxn>
                  <a:cxn ang="T130">
                    <a:pos x="T20" y="T21"/>
                  </a:cxn>
                  <a:cxn ang="T131">
                    <a:pos x="T22" y="T23"/>
                  </a:cxn>
                  <a:cxn ang="T132">
                    <a:pos x="T24" y="T25"/>
                  </a:cxn>
                  <a:cxn ang="T133">
                    <a:pos x="T26" y="T27"/>
                  </a:cxn>
                  <a:cxn ang="T134">
                    <a:pos x="T28" y="T29"/>
                  </a:cxn>
                  <a:cxn ang="T135">
                    <a:pos x="T30" y="T31"/>
                  </a:cxn>
                  <a:cxn ang="T136">
                    <a:pos x="T32" y="T33"/>
                  </a:cxn>
                  <a:cxn ang="T137">
                    <a:pos x="T34" y="T35"/>
                  </a:cxn>
                  <a:cxn ang="T138">
                    <a:pos x="T36" y="T37"/>
                  </a:cxn>
                  <a:cxn ang="T139">
                    <a:pos x="T38" y="T39"/>
                  </a:cxn>
                  <a:cxn ang="T140">
                    <a:pos x="T40" y="T41"/>
                  </a:cxn>
                  <a:cxn ang="T141">
                    <a:pos x="T42" y="T43"/>
                  </a:cxn>
                  <a:cxn ang="T142">
                    <a:pos x="T44" y="T45"/>
                  </a:cxn>
                  <a:cxn ang="T143">
                    <a:pos x="T46" y="T47"/>
                  </a:cxn>
                  <a:cxn ang="T144">
                    <a:pos x="T48" y="T49"/>
                  </a:cxn>
                  <a:cxn ang="T145">
                    <a:pos x="T50" y="T51"/>
                  </a:cxn>
                  <a:cxn ang="T146">
                    <a:pos x="T52" y="T53"/>
                  </a:cxn>
                  <a:cxn ang="T147">
                    <a:pos x="T54" y="T55"/>
                  </a:cxn>
                  <a:cxn ang="T148">
                    <a:pos x="T56" y="T57"/>
                  </a:cxn>
                  <a:cxn ang="T149">
                    <a:pos x="T58" y="T59"/>
                  </a:cxn>
                  <a:cxn ang="T150">
                    <a:pos x="T60" y="T61"/>
                  </a:cxn>
                  <a:cxn ang="T151">
                    <a:pos x="T62" y="T63"/>
                  </a:cxn>
                  <a:cxn ang="T152">
                    <a:pos x="T64" y="T65"/>
                  </a:cxn>
                  <a:cxn ang="T153">
                    <a:pos x="T66" y="T67"/>
                  </a:cxn>
                  <a:cxn ang="T154">
                    <a:pos x="T68" y="T69"/>
                  </a:cxn>
                  <a:cxn ang="T155">
                    <a:pos x="T70" y="T71"/>
                  </a:cxn>
                  <a:cxn ang="T156">
                    <a:pos x="T72" y="T73"/>
                  </a:cxn>
                  <a:cxn ang="T157">
                    <a:pos x="T74" y="T75"/>
                  </a:cxn>
                  <a:cxn ang="T158">
                    <a:pos x="T76" y="T77"/>
                  </a:cxn>
                  <a:cxn ang="T159">
                    <a:pos x="T78" y="T79"/>
                  </a:cxn>
                  <a:cxn ang="T160">
                    <a:pos x="T80" y="T81"/>
                  </a:cxn>
                  <a:cxn ang="T161">
                    <a:pos x="T82" y="T83"/>
                  </a:cxn>
                  <a:cxn ang="T162">
                    <a:pos x="T84" y="T85"/>
                  </a:cxn>
                  <a:cxn ang="T163">
                    <a:pos x="T86" y="T87"/>
                  </a:cxn>
                  <a:cxn ang="T164">
                    <a:pos x="T88" y="T89"/>
                  </a:cxn>
                  <a:cxn ang="T165">
                    <a:pos x="T90" y="T91"/>
                  </a:cxn>
                  <a:cxn ang="T166">
                    <a:pos x="T92" y="T93"/>
                  </a:cxn>
                  <a:cxn ang="T167">
                    <a:pos x="T94" y="T95"/>
                  </a:cxn>
                  <a:cxn ang="T168">
                    <a:pos x="T96" y="T97"/>
                  </a:cxn>
                  <a:cxn ang="T169">
                    <a:pos x="T98" y="T99"/>
                  </a:cxn>
                  <a:cxn ang="T170">
                    <a:pos x="T100" y="T101"/>
                  </a:cxn>
                  <a:cxn ang="T171">
                    <a:pos x="T102" y="T103"/>
                  </a:cxn>
                  <a:cxn ang="T172">
                    <a:pos x="T104" y="T105"/>
                  </a:cxn>
                  <a:cxn ang="T173">
                    <a:pos x="T106" y="T107"/>
                  </a:cxn>
                  <a:cxn ang="T174">
                    <a:pos x="T108" y="T109"/>
                  </a:cxn>
                  <a:cxn ang="T175">
                    <a:pos x="T110" y="T111"/>
                  </a:cxn>
                  <a:cxn ang="T176">
                    <a:pos x="T112" y="T113"/>
                  </a:cxn>
                  <a:cxn ang="T177">
                    <a:pos x="T114" y="T115"/>
                  </a:cxn>
                  <a:cxn ang="T178">
                    <a:pos x="T116" y="T117"/>
                  </a:cxn>
                  <a:cxn ang="T179">
                    <a:pos x="T118" y="T119"/>
                  </a:cxn>
                </a:cxnLst>
                <a:rect l="T180" t="T181" r="T182" b="T183"/>
                <a:pathLst>
                  <a:path w="2342" h="2198">
                    <a:moveTo>
                      <a:pt x="1264" y="2198"/>
                    </a:moveTo>
                    <a:lnTo>
                      <a:pt x="1354" y="2130"/>
                    </a:lnTo>
                    <a:lnTo>
                      <a:pt x="1443" y="2061"/>
                    </a:lnTo>
                    <a:lnTo>
                      <a:pt x="1533" y="1993"/>
                    </a:lnTo>
                    <a:lnTo>
                      <a:pt x="1623" y="1924"/>
                    </a:lnTo>
                    <a:lnTo>
                      <a:pt x="1713" y="1856"/>
                    </a:lnTo>
                    <a:lnTo>
                      <a:pt x="1803" y="1788"/>
                    </a:lnTo>
                    <a:lnTo>
                      <a:pt x="1893" y="1719"/>
                    </a:lnTo>
                    <a:lnTo>
                      <a:pt x="1983" y="1651"/>
                    </a:lnTo>
                    <a:lnTo>
                      <a:pt x="2073" y="1583"/>
                    </a:lnTo>
                    <a:lnTo>
                      <a:pt x="2163" y="1514"/>
                    </a:lnTo>
                    <a:lnTo>
                      <a:pt x="2252" y="1446"/>
                    </a:lnTo>
                    <a:lnTo>
                      <a:pt x="2342" y="1378"/>
                    </a:lnTo>
                    <a:lnTo>
                      <a:pt x="2312" y="1338"/>
                    </a:lnTo>
                    <a:lnTo>
                      <a:pt x="2282" y="1300"/>
                    </a:lnTo>
                    <a:lnTo>
                      <a:pt x="2250" y="1261"/>
                    </a:lnTo>
                    <a:lnTo>
                      <a:pt x="2219" y="1223"/>
                    </a:lnTo>
                    <a:lnTo>
                      <a:pt x="2187" y="1185"/>
                    </a:lnTo>
                    <a:lnTo>
                      <a:pt x="2154" y="1148"/>
                    </a:lnTo>
                    <a:lnTo>
                      <a:pt x="2121" y="1111"/>
                    </a:lnTo>
                    <a:lnTo>
                      <a:pt x="2088" y="1075"/>
                    </a:lnTo>
                    <a:lnTo>
                      <a:pt x="2054" y="1038"/>
                    </a:lnTo>
                    <a:lnTo>
                      <a:pt x="2019" y="1003"/>
                    </a:lnTo>
                    <a:lnTo>
                      <a:pt x="1985" y="967"/>
                    </a:lnTo>
                    <a:lnTo>
                      <a:pt x="1949" y="933"/>
                    </a:lnTo>
                    <a:lnTo>
                      <a:pt x="1914" y="898"/>
                    </a:lnTo>
                    <a:lnTo>
                      <a:pt x="1878" y="864"/>
                    </a:lnTo>
                    <a:lnTo>
                      <a:pt x="1841" y="831"/>
                    </a:lnTo>
                    <a:lnTo>
                      <a:pt x="1805" y="797"/>
                    </a:lnTo>
                    <a:lnTo>
                      <a:pt x="1767" y="765"/>
                    </a:lnTo>
                    <a:lnTo>
                      <a:pt x="1730" y="733"/>
                    </a:lnTo>
                    <a:lnTo>
                      <a:pt x="1692" y="701"/>
                    </a:lnTo>
                    <a:lnTo>
                      <a:pt x="1653" y="670"/>
                    </a:lnTo>
                    <a:lnTo>
                      <a:pt x="1614" y="639"/>
                    </a:lnTo>
                    <a:lnTo>
                      <a:pt x="1575" y="609"/>
                    </a:lnTo>
                    <a:lnTo>
                      <a:pt x="1536" y="579"/>
                    </a:lnTo>
                    <a:lnTo>
                      <a:pt x="1496" y="549"/>
                    </a:lnTo>
                    <a:lnTo>
                      <a:pt x="1456" y="521"/>
                    </a:lnTo>
                    <a:lnTo>
                      <a:pt x="1415" y="492"/>
                    </a:lnTo>
                    <a:lnTo>
                      <a:pt x="1374" y="464"/>
                    </a:lnTo>
                    <a:lnTo>
                      <a:pt x="1333" y="437"/>
                    </a:lnTo>
                    <a:lnTo>
                      <a:pt x="1291" y="410"/>
                    </a:lnTo>
                    <a:lnTo>
                      <a:pt x="1249" y="384"/>
                    </a:lnTo>
                    <a:lnTo>
                      <a:pt x="1207" y="358"/>
                    </a:lnTo>
                    <a:lnTo>
                      <a:pt x="1165" y="333"/>
                    </a:lnTo>
                    <a:lnTo>
                      <a:pt x="1122" y="308"/>
                    </a:lnTo>
                    <a:lnTo>
                      <a:pt x="1079" y="283"/>
                    </a:lnTo>
                    <a:lnTo>
                      <a:pt x="1035" y="260"/>
                    </a:lnTo>
                    <a:lnTo>
                      <a:pt x="991" y="236"/>
                    </a:lnTo>
                    <a:lnTo>
                      <a:pt x="947" y="214"/>
                    </a:lnTo>
                    <a:lnTo>
                      <a:pt x="903" y="192"/>
                    </a:lnTo>
                    <a:lnTo>
                      <a:pt x="858" y="170"/>
                    </a:lnTo>
                    <a:lnTo>
                      <a:pt x="813" y="149"/>
                    </a:lnTo>
                    <a:lnTo>
                      <a:pt x="768" y="128"/>
                    </a:lnTo>
                    <a:lnTo>
                      <a:pt x="723" y="108"/>
                    </a:lnTo>
                    <a:lnTo>
                      <a:pt x="678" y="89"/>
                    </a:lnTo>
                    <a:lnTo>
                      <a:pt x="632" y="70"/>
                    </a:lnTo>
                    <a:lnTo>
                      <a:pt x="586" y="52"/>
                    </a:lnTo>
                    <a:lnTo>
                      <a:pt x="540" y="34"/>
                    </a:lnTo>
                    <a:lnTo>
                      <a:pt x="493" y="17"/>
                    </a:lnTo>
                    <a:lnTo>
                      <a:pt x="447" y="0"/>
                    </a:lnTo>
                    <a:lnTo>
                      <a:pt x="409" y="107"/>
                    </a:lnTo>
                    <a:lnTo>
                      <a:pt x="372" y="213"/>
                    </a:lnTo>
                    <a:lnTo>
                      <a:pt x="335" y="320"/>
                    </a:lnTo>
                    <a:lnTo>
                      <a:pt x="298" y="427"/>
                    </a:lnTo>
                    <a:lnTo>
                      <a:pt x="260" y="533"/>
                    </a:lnTo>
                    <a:lnTo>
                      <a:pt x="223" y="640"/>
                    </a:lnTo>
                    <a:lnTo>
                      <a:pt x="186" y="747"/>
                    </a:lnTo>
                    <a:lnTo>
                      <a:pt x="149" y="853"/>
                    </a:lnTo>
                    <a:lnTo>
                      <a:pt x="111" y="960"/>
                    </a:lnTo>
                    <a:lnTo>
                      <a:pt x="74" y="1066"/>
                    </a:lnTo>
                    <a:lnTo>
                      <a:pt x="37" y="1173"/>
                    </a:lnTo>
                    <a:lnTo>
                      <a:pt x="0" y="1280"/>
                    </a:lnTo>
                    <a:lnTo>
                      <a:pt x="31" y="1291"/>
                    </a:lnTo>
                    <a:lnTo>
                      <a:pt x="62" y="1302"/>
                    </a:lnTo>
                    <a:lnTo>
                      <a:pt x="93" y="1314"/>
                    </a:lnTo>
                    <a:lnTo>
                      <a:pt x="123" y="1326"/>
                    </a:lnTo>
                    <a:lnTo>
                      <a:pt x="154" y="1339"/>
                    </a:lnTo>
                    <a:lnTo>
                      <a:pt x="184" y="1352"/>
                    </a:lnTo>
                    <a:lnTo>
                      <a:pt x="214" y="1365"/>
                    </a:lnTo>
                    <a:lnTo>
                      <a:pt x="244" y="1379"/>
                    </a:lnTo>
                    <a:lnTo>
                      <a:pt x="274" y="1393"/>
                    </a:lnTo>
                    <a:lnTo>
                      <a:pt x="304" y="1407"/>
                    </a:lnTo>
                    <a:lnTo>
                      <a:pt x="334" y="1422"/>
                    </a:lnTo>
                    <a:lnTo>
                      <a:pt x="363" y="1437"/>
                    </a:lnTo>
                    <a:lnTo>
                      <a:pt x="392" y="1453"/>
                    </a:lnTo>
                    <a:lnTo>
                      <a:pt x="421" y="1468"/>
                    </a:lnTo>
                    <a:lnTo>
                      <a:pt x="450" y="1485"/>
                    </a:lnTo>
                    <a:lnTo>
                      <a:pt x="478" y="1501"/>
                    </a:lnTo>
                    <a:lnTo>
                      <a:pt x="507" y="1518"/>
                    </a:lnTo>
                    <a:lnTo>
                      <a:pt x="535" y="1535"/>
                    </a:lnTo>
                    <a:lnTo>
                      <a:pt x="563" y="1553"/>
                    </a:lnTo>
                    <a:lnTo>
                      <a:pt x="591" y="1571"/>
                    </a:lnTo>
                    <a:lnTo>
                      <a:pt x="618" y="1589"/>
                    </a:lnTo>
                    <a:lnTo>
                      <a:pt x="645" y="1608"/>
                    </a:lnTo>
                    <a:lnTo>
                      <a:pt x="672" y="1626"/>
                    </a:lnTo>
                    <a:lnTo>
                      <a:pt x="699" y="1646"/>
                    </a:lnTo>
                    <a:lnTo>
                      <a:pt x="726" y="1665"/>
                    </a:lnTo>
                    <a:lnTo>
                      <a:pt x="752" y="1685"/>
                    </a:lnTo>
                    <a:lnTo>
                      <a:pt x="778" y="1705"/>
                    </a:lnTo>
                    <a:lnTo>
                      <a:pt x="804" y="1726"/>
                    </a:lnTo>
                    <a:lnTo>
                      <a:pt x="830" y="1747"/>
                    </a:lnTo>
                    <a:lnTo>
                      <a:pt x="855" y="1768"/>
                    </a:lnTo>
                    <a:lnTo>
                      <a:pt x="880" y="1789"/>
                    </a:lnTo>
                    <a:lnTo>
                      <a:pt x="905" y="1811"/>
                    </a:lnTo>
                    <a:lnTo>
                      <a:pt x="930" y="1833"/>
                    </a:lnTo>
                    <a:lnTo>
                      <a:pt x="954" y="1856"/>
                    </a:lnTo>
                    <a:lnTo>
                      <a:pt x="978" y="1878"/>
                    </a:lnTo>
                    <a:lnTo>
                      <a:pt x="1002" y="1901"/>
                    </a:lnTo>
                    <a:lnTo>
                      <a:pt x="1025" y="1924"/>
                    </a:lnTo>
                    <a:lnTo>
                      <a:pt x="1048" y="1948"/>
                    </a:lnTo>
                    <a:lnTo>
                      <a:pt x="1071" y="1972"/>
                    </a:lnTo>
                    <a:lnTo>
                      <a:pt x="1094" y="1996"/>
                    </a:lnTo>
                    <a:lnTo>
                      <a:pt x="1116" y="2020"/>
                    </a:lnTo>
                    <a:lnTo>
                      <a:pt x="1138" y="2045"/>
                    </a:lnTo>
                    <a:lnTo>
                      <a:pt x="1160" y="2070"/>
                    </a:lnTo>
                    <a:lnTo>
                      <a:pt x="1181" y="2095"/>
                    </a:lnTo>
                    <a:lnTo>
                      <a:pt x="1202" y="2120"/>
                    </a:lnTo>
                    <a:lnTo>
                      <a:pt x="1223" y="2146"/>
                    </a:lnTo>
                    <a:lnTo>
                      <a:pt x="1244" y="2172"/>
                    </a:lnTo>
                    <a:lnTo>
                      <a:pt x="1264" y="2198"/>
                    </a:lnTo>
                  </a:path>
                </a:pathLst>
              </a:custGeom>
              <a:solidFill>
                <a:srgbClr val="FF6600"/>
              </a:solidFill>
              <a:ln w="25400">
                <a:noFill/>
                <a:prstDash val="solid"/>
                <a:round/>
                <a:headEnd/>
                <a:tailEnd/>
              </a:ln>
              <a:effectLst>
                <a:outerShdw blurRad="44450" dist="27940" dir="5400000" algn="ctr">
                  <a:srgbClr val="000000">
                    <a:alpha val="32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balanced" dir="t">
                  <a:rot lat="0" lon="0" rev="8700000"/>
                </a:lightRig>
              </a:scene3d>
              <a:sp3d>
                <a:bevelT w="190500" h="38100"/>
              </a:sp3d>
            </xdr:spPr>
          </xdr:sp>
          <xdr:sp macro="" textlink="">
            <xdr:nvSpPr>
              <xdr:cNvPr id="97" name="Freeform 372"/>
              <xdr:cNvSpPr>
                <a:spLocks/>
              </xdr:cNvSpPr>
            </xdr:nvSpPr>
            <xdr:spPr bwMode="auto">
              <a:xfrm>
                <a:off x="2021846" y="4348766"/>
                <a:ext cx="528440" cy="613711"/>
              </a:xfrm>
              <a:custGeom>
                <a:avLst/>
                <a:gdLst>
                  <a:gd name="T0" fmla="*/ 2147483647 w 1838"/>
                  <a:gd name="T1" fmla="*/ 2147483647 h 2258"/>
                  <a:gd name="T2" fmla="*/ 2147483647 w 1838"/>
                  <a:gd name="T3" fmla="*/ 2147483647 h 2258"/>
                  <a:gd name="T4" fmla="*/ 2147483647 w 1838"/>
                  <a:gd name="T5" fmla="*/ 2147483647 h 2258"/>
                  <a:gd name="T6" fmla="*/ 2147483647 w 1838"/>
                  <a:gd name="T7" fmla="*/ 2147483647 h 2258"/>
                  <a:gd name="T8" fmla="*/ 2147483647 w 1838"/>
                  <a:gd name="T9" fmla="*/ 2147483647 h 2258"/>
                  <a:gd name="T10" fmla="*/ 2147483647 w 1838"/>
                  <a:gd name="T11" fmla="*/ 2147483647 h 2258"/>
                  <a:gd name="T12" fmla="*/ 2147483647 w 1838"/>
                  <a:gd name="T13" fmla="*/ 2147483647 h 2258"/>
                  <a:gd name="T14" fmla="*/ 2147483647 w 1838"/>
                  <a:gd name="T15" fmla="*/ 2147483647 h 2258"/>
                  <a:gd name="T16" fmla="*/ 2147483647 w 1838"/>
                  <a:gd name="T17" fmla="*/ 2147483647 h 2258"/>
                  <a:gd name="T18" fmla="*/ 2147483647 w 1838"/>
                  <a:gd name="T19" fmla="*/ 2147483647 h 2258"/>
                  <a:gd name="T20" fmla="*/ 2147483647 w 1838"/>
                  <a:gd name="T21" fmla="*/ 2147483647 h 2258"/>
                  <a:gd name="T22" fmla="*/ 2147483647 w 1838"/>
                  <a:gd name="T23" fmla="*/ 2147483647 h 2258"/>
                  <a:gd name="T24" fmla="*/ 2147483647 w 1838"/>
                  <a:gd name="T25" fmla="*/ 2147483647 h 2258"/>
                  <a:gd name="T26" fmla="*/ 2147483647 w 1838"/>
                  <a:gd name="T27" fmla="*/ 2147483647 h 2258"/>
                  <a:gd name="T28" fmla="*/ 2147483647 w 1838"/>
                  <a:gd name="T29" fmla="*/ 2147483647 h 2258"/>
                  <a:gd name="T30" fmla="*/ 2147483647 w 1838"/>
                  <a:gd name="T31" fmla="*/ 2147483647 h 2258"/>
                  <a:gd name="T32" fmla="*/ 2147483647 w 1838"/>
                  <a:gd name="T33" fmla="*/ 2147483647 h 2258"/>
                  <a:gd name="T34" fmla="*/ 2147483647 w 1838"/>
                  <a:gd name="T35" fmla="*/ 2147483647 h 2258"/>
                  <a:gd name="T36" fmla="*/ 2147483647 w 1838"/>
                  <a:gd name="T37" fmla="*/ 2147483647 h 2258"/>
                  <a:gd name="T38" fmla="*/ 2147483647 w 1838"/>
                  <a:gd name="T39" fmla="*/ 2147483647 h 2258"/>
                  <a:gd name="T40" fmla="*/ 2147483647 w 1838"/>
                  <a:gd name="T41" fmla="*/ 2147483647 h 2258"/>
                  <a:gd name="T42" fmla="*/ 2147483647 w 1838"/>
                  <a:gd name="T43" fmla="*/ 2147483647 h 2258"/>
                  <a:gd name="T44" fmla="*/ 2147483647 w 1838"/>
                  <a:gd name="T45" fmla="*/ 2147483647 h 2258"/>
                  <a:gd name="T46" fmla="*/ 2147483647 w 1838"/>
                  <a:gd name="T47" fmla="*/ 2147483647 h 2258"/>
                  <a:gd name="T48" fmla="*/ 2147483647 w 1838"/>
                  <a:gd name="T49" fmla="*/ 2147483647 h 2258"/>
                  <a:gd name="T50" fmla="*/ 2147483647 w 1838"/>
                  <a:gd name="T51" fmla="*/ 2147483647 h 2258"/>
                  <a:gd name="T52" fmla="*/ 2147483647 w 1838"/>
                  <a:gd name="T53" fmla="*/ 2147483647 h 2258"/>
                  <a:gd name="T54" fmla="*/ 2147483647 w 1838"/>
                  <a:gd name="T55" fmla="*/ 2147483647 h 2258"/>
                  <a:gd name="T56" fmla="*/ 2147483647 w 1838"/>
                  <a:gd name="T57" fmla="*/ 2147483647 h 2258"/>
                  <a:gd name="T58" fmla="*/ 2147483647 w 1838"/>
                  <a:gd name="T59" fmla="*/ 2147483647 h 2258"/>
                  <a:gd name="T60" fmla="*/ 2147483647 w 1838"/>
                  <a:gd name="T61" fmla="*/ 2147483647 h 2258"/>
                  <a:gd name="T62" fmla="*/ 2147483647 w 1838"/>
                  <a:gd name="T63" fmla="*/ 2147483647 h 2258"/>
                  <a:gd name="T64" fmla="*/ 2147483647 w 1838"/>
                  <a:gd name="T65" fmla="*/ 2147483647 h 2258"/>
                  <a:gd name="T66" fmla="*/ 2147483647 w 1838"/>
                  <a:gd name="T67" fmla="*/ 2147483647 h 2258"/>
                  <a:gd name="T68" fmla="*/ 2147483647 w 1838"/>
                  <a:gd name="T69" fmla="*/ 2147483647 h 2258"/>
                  <a:gd name="T70" fmla="*/ 2147483647 w 1838"/>
                  <a:gd name="T71" fmla="*/ 2147483647 h 2258"/>
                  <a:gd name="T72" fmla="*/ 2147483647 w 1838"/>
                  <a:gd name="T73" fmla="*/ 2147483647 h 2258"/>
                  <a:gd name="T74" fmla="*/ 2147483647 w 1838"/>
                  <a:gd name="T75" fmla="*/ 2147483647 h 2258"/>
                  <a:gd name="T76" fmla="*/ 2147483647 w 1838"/>
                  <a:gd name="T77" fmla="*/ 2147483647 h 2258"/>
                  <a:gd name="T78" fmla="*/ 2147483647 w 1838"/>
                  <a:gd name="T79" fmla="*/ 2147483647 h 2258"/>
                  <a:gd name="T80" fmla="*/ 2147483647 w 1838"/>
                  <a:gd name="T81" fmla="*/ 2147483647 h 2258"/>
                  <a:gd name="T82" fmla="*/ 2147483647 w 1838"/>
                  <a:gd name="T83" fmla="*/ 2147483647 h 2258"/>
                  <a:gd name="T84" fmla="*/ 2147483647 w 1838"/>
                  <a:gd name="T85" fmla="*/ 2147483647 h 2258"/>
                  <a:gd name="T86" fmla="*/ 2147483647 w 1838"/>
                  <a:gd name="T87" fmla="*/ 2147483647 h 2258"/>
                  <a:gd name="T88" fmla="*/ 2147483647 w 1838"/>
                  <a:gd name="T89" fmla="*/ 2147483647 h 2258"/>
                  <a:gd name="T90" fmla="*/ 2147483647 w 1838"/>
                  <a:gd name="T91" fmla="*/ 2147483647 h 2258"/>
                  <a:gd name="T92" fmla="*/ 2147483647 w 1838"/>
                  <a:gd name="T93" fmla="*/ 2147483647 h 2258"/>
                  <a:gd name="T94" fmla="*/ 2147483647 w 1838"/>
                  <a:gd name="T95" fmla="*/ 2147483647 h 2258"/>
                  <a:gd name="T96" fmla="*/ 2147483647 w 1838"/>
                  <a:gd name="T97" fmla="*/ 2147483647 h 2258"/>
                  <a:gd name="T98" fmla="*/ 2147483647 w 1838"/>
                  <a:gd name="T99" fmla="*/ 2147483647 h 2258"/>
                  <a:gd name="T100" fmla="*/ 2147483647 w 1838"/>
                  <a:gd name="T101" fmla="*/ 2147483647 h 2258"/>
                  <a:gd name="T102" fmla="*/ 2147483647 w 1838"/>
                  <a:gd name="T103" fmla="*/ 2147483647 h 2258"/>
                  <a:gd name="T104" fmla="*/ 2147483647 w 1838"/>
                  <a:gd name="T105" fmla="*/ 2147483647 h 2258"/>
                  <a:gd name="T106" fmla="*/ 2147483647 w 1838"/>
                  <a:gd name="T107" fmla="*/ 2147483647 h 2258"/>
                  <a:gd name="T108" fmla="*/ 2147483647 w 1838"/>
                  <a:gd name="T109" fmla="*/ 2147483647 h 2258"/>
                  <a:gd name="T110" fmla="*/ 2147483647 w 1838"/>
                  <a:gd name="T111" fmla="*/ 2147483647 h 2258"/>
                  <a:gd name="T112" fmla="*/ 2147483647 w 1838"/>
                  <a:gd name="T113" fmla="*/ 2147483647 h 2258"/>
                  <a:gd name="T114" fmla="*/ 2147483647 w 1838"/>
                  <a:gd name="T115" fmla="*/ 2147483647 h 2258"/>
                  <a:gd name="T116" fmla="*/ 2147483647 w 1838"/>
                  <a:gd name="T117" fmla="*/ 2147483647 h 2258"/>
                  <a:gd name="T118" fmla="*/ 2147483647 w 1838"/>
                  <a:gd name="T119" fmla="*/ 2147483647 h 2258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  <a:gd name="T132" fmla="*/ 0 60000 65536"/>
                  <a:gd name="T133" fmla="*/ 0 60000 65536"/>
                  <a:gd name="T134" fmla="*/ 0 60000 65536"/>
                  <a:gd name="T135" fmla="*/ 0 60000 65536"/>
                  <a:gd name="T136" fmla="*/ 0 60000 65536"/>
                  <a:gd name="T137" fmla="*/ 0 60000 65536"/>
                  <a:gd name="T138" fmla="*/ 0 60000 65536"/>
                  <a:gd name="T139" fmla="*/ 0 60000 65536"/>
                  <a:gd name="T140" fmla="*/ 0 60000 65536"/>
                  <a:gd name="T141" fmla="*/ 0 60000 65536"/>
                  <a:gd name="T142" fmla="*/ 0 60000 65536"/>
                  <a:gd name="T143" fmla="*/ 0 60000 65536"/>
                  <a:gd name="T144" fmla="*/ 0 60000 65536"/>
                  <a:gd name="T145" fmla="*/ 0 60000 65536"/>
                  <a:gd name="T146" fmla="*/ 0 60000 65536"/>
                  <a:gd name="T147" fmla="*/ 0 60000 65536"/>
                  <a:gd name="T148" fmla="*/ 0 60000 65536"/>
                  <a:gd name="T149" fmla="*/ 0 60000 65536"/>
                  <a:gd name="T150" fmla="*/ 0 60000 65536"/>
                  <a:gd name="T151" fmla="*/ 0 60000 65536"/>
                  <a:gd name="T152" fmla="*/ 0 60000 65536"/>
                  <a:gd name="T153" fmla="*/ 0 60000 65536"/>
                  <a:gd name="T154" fmla="*/ 0 60000 65536"/>
                  <a:gd name="T155" fmla="*/ 0 60000 65536"/>
                  <a:gd name="T156" fmla="*/ 0 60000 65536"/>
                  <a:gd name="T157" fmla="*/ 0 60000 65536"/>
                  <a:gd name="T158" fmla="*/ 0 60000 65536"/>
                  <a:gd name="T159" fmla="*/ 0 60000 65536"/>
                  <a:gd name="T160" fmla="*/ 0 60000 65536"/>
                  <a:gd name="T161" fmla="*/ 0 60000 65536"/>
                  <a:gd name="T162" fmla="*/ 0 60000 65536"/>
                  <a:gd name="T163" fmla="*/ 0 60000 65536"/>
                  <a:gd name="T164" fmla="*/ 0 60000 65536"/>
                  <a:gd name="T165" fmla="*/ 0 60000 65536"/>
                  <a:gd name="T166" fmla="*/ 0 60000 65536"/>
                  <a:gd name="T167" fmla="*/ 0 60000 65536"/>
                  <a:gd name="T168" fmla="*/ 0 60000 65536"/>
                  <a:gd name="T169" fmla="*/ 0 60000 65536"/>
                  <a:gd name="T170" fmla="*/ 0 60000 65536"/>
                  <a:gd name="T171" fmla="*/ 0 60000 65536"/>
                  <a:gd name="T172" fmla="*/ 0 60000 65536"/>
                  <a:gd name="T173" fmla="*/ 0 60000 65536"/>
                  <a:gd name="T174" fmla="*/ 0 60000 65536"/>
                  <a:gd name="T175" fmla="*/ 0 60000 65536"/>
                  <a:gd name="T176" fmla="*/ 0 60000 65536"/>
                  <a:gd name="T177" fmla="*/ 0 60000 65536"/>
                  <a:gd name="T178" fmla="*/ 0 60000 65536"/>
                  <a:gd name="T179" fmla="*/ 0 60000 65536"/>
                  <a:gd name="T180" fmla="*/ 0 w 1838"/>
                  <a:gd name="T181" fmla="*/ 0 h 2258"/>
                  <a:gd name="T182" fmla="*/ 1838 w 1838"/>
                  <a:gd name="T183" fmla="*/ 2258 h 2258"/>
                </a:gdLst>
                <a:ahLst/>
                <a:cxnLst>
                  <a:cxn ang="T120">
                    <a:pos x="T0" y="T1"/>
                  </a:cxn>
                  <a:cxn ang="T121">
                    <a:pos x="T2" y="T3"/>
                  </a:cxn>
                  <a:cxn ang="T122">
                    <a:pos x="T4" y="T5"/>
                  </a:cxn>
                  <a:cxn ang="T123">
                    <a:pos x="T6" y="T7"/>
                  </a:cxn>
                  <a:cxn ang="T124">
                    <a:pos x="T8" y="T9"/>
                  </a:cxn>
                  <a:cxn ang="T125">
                    <a:pos x="T10" y="T11"/>
                  </a:cxn>
                  <a:cxn ang="T126">
                    <a:pos x="T12" y="T13"/>
                  </a:cxn>
                  <a:cxn ang="T127">
                    <a:pos x="T14" y="T15"/>
                  </a:cxn>
                  <a:cxn ang="T128">
                    <a:pos x="T16" y="T17"/>
                  </a:cxn>
                  <a:cxn ang="T129">
                    <a:pos x="T18" y="T19"/>
                  </a:cxn>
                  <a:cxn ang="T130">
                    <a:pos x="T20" y="T21"/>
                  </a:cxn>
                  <a:cxn ang="T131">
                    <a:pos x="T22" y="T23"/>
                  </a:cxn>
                  <a:cxn ang="T132">
                    <a:pos x="T24" y="T25"/>
                  </a:cxn>
                  <a:cxn ang="T133">
                    <a:pos x="T26" y="T27"/>
                  </a:cxn>
                  <a:cxn ang="T134">
                    <a:pos x="T28" y="T29"/>
                  </a:cxn>
                  <a:cxn ang="T135">
                    <a:pos x="T30" y="T31"/>
                  </a:cxn>
                  <a:cxn ang="T136">
                    <a:pos x="T32" y="T33"/>
                  </a:cxn>
                  <a:cxn ang="T137">
                    <a:pos x="T34" y="T35"/>
                  </a:cxn>
                  <a:cxn ang="T138">
                    <a:pos x="T36" y="T37"/>
                  </a:cxn>
                  <a:cxn ang="T139">
                    <a:pos x="T38" y="T39"/>
                  </a:cxn>
                  <a:cxn ang="T140">
                    <a:pos x="T40" y="T41"/>
                  </a:cxn>
                  <a:cxn ang="T141">
                    <a:pos x="T42" y="T43"/>
                  </a:cxn>
                  <a:cxn ang="T142">
                    <a:pos x="T44" y="T45"/>
                  </a:cxn>
                  <a:cxn ang="T143">
                    <a:pos x="T46" y="T47"/>
                  </a:cxn>
                  <a:cxn ang="T144">
                    <a:pos x="T48" y="T49"/>
                  </a:cxn>
                  <a:cxn ang="T145">
                    <a:pos x="T50" y="T51"/>
                  </a:cxn>
                  <a:cxn ang="T146">
                    <a:pos x="T52" y="T53"/>
                  </a:cxn>
                  <a:cxn ang="T147">
                    <a:pos x="T54" y="T55"/>
                  </a:cxn>
                  <a:cxn ang="T148">
                    <a:pos x="T56" y="T57"/>
                  </a:cxn>
                  <a:cxn ang="T149">
                    <a:pos x="T58" y="T59"/>
                  </a:cxn>
                  <a:cxn ang="T150">
                    <a:pos x="T60" y="T61"/>
                  </a:cxn>
                  <a:cxn ang="T151">
                    <a:pos x="T62" y="T63"/>
                  </a:cxn>
                  <a:cxn ang="T152">
                    <a:pos x="T64" y="T65"/>
                  </a:cxn>
                  <a:cxn ang="T153">
                    <a:pos x="T66" y="T67"/>
                  </a:cxn>
                  <a:cxn ang="T154">
                    <a:pos x="T68" y="T69"/>
                  </a:cxn>
                  <a:cxn ang="T155">
                    <a:pos x="T70" y="T71"/>
                  </a:cxn>
                  <a:cxn ang="T156">
                    <a:pos x="T72" y="T73"/>
                  </a:cxn>
                  <a:cxn ang="T157">
                    <a:pos x="T74" y="T75"/>
                  </a:cxn>
                  <a:cxn ang="T158">
                    <a:pos x="T76" y="T77"/>
                  </a:cxn>
                  <a:cxn ang="T159">
                    <a:pos x="T78" y="T79"/>
                  </a:cxn>
                  <a:cxn ang="T160">
                    <a:pos x="T80" y="T81"/>
                  </a:cxn>
                  <a:cxn ang="T161">
                    <a:pos x="T82" y="T83"/>
                  </a:cxn>
                  <a:cxn ang="T162">
                    <a:pos x="T84" y="T85"/>
                  </a:cxn>
                  <a:cxn ang="T163">
                    <a:pos x="T86" y="T87"/>
                  </a:cxn>
                  <a:cxn ang="T164">
                    <a:pos x="T88" y="T89"/>
                  </a:cxn>
                  <a:cxn ang="T165">
                    <a:pos x="T90" y="T91"/>
                  </a:cxn>
                  <a:cxn ang="T166">
                    <a:pos x="T92" y="T93"/>
                  </a:cxn>
                  <a:cxn ang="T167">
                    <a:pos x="T94" y="T95"/>
                  </a:cxn>
                  <a:cxn ang="T168">
                    <a:pos x="T96" y="T97"/>
                  </a:cxn>
                  <a:cxn ang="T169">
                    <a:pos x="T98" y="T99"/>
                  </a:cxn>
                  <a:cxn ang="T170">
                    <a:pos x="T100" y="T101"/>
                  </a:cxn>
                  <a:cxn ang="T171">
                    <a:pos x="T102" y="T103"/>
                  </a:cxn>
                  <a:cxn ang="T172">
                    <a:pos x="T104" y="T105"/>
                  </a:cxn>
                  <a:cxn ang="T173">
                    <a:pos x="T106" y="T107"/>
                  </a:cxn>
                  <a:cxn ang="T174">
                    <a:pos x="T108" y="T109"/>
                  </a:cxn>
                  <a:cxn ang="T175">
                    <a:pos x="T110" y="T111"/>
                  </a:cxn>
                  <a:cxn ang="T176">
                    <a:pos x="T112" y="T113"/>
                  </a:cxn>
                  <a:cxn ang="T177">
                    <a:pos x="T114" y="T115"/>
                  </a:cxn>
                  <a:cxn ang="T178">
                    <a:pos x="T116" y="T117"/>
                  </a:cxn>
                  <a:cxn ang="T179">
                    <a:pos x="T118" y="T119"/>
                  </a:cxn>
                </a:cxnLst>
                <a:rect l="T180" t="T181" r="T182" b="T183"/>
                <a:pathLst>
                  <a:path w="1838" h="2258">
                    <a:moveTo>
                      <a:pt x="483" y="2258"/>
                    </a:moveTo>
                    <a:lnTo>
                      <a:pt x="596" y="2256"/>
                    </a:lnTo>
                    <a:lnTo>
                      <a:pt x="709" y="2253"/>
                    </a:lnTo>
                    <a:lnTo>
                      <a:pt x="822" y="2251"/>
                    </a:lnTo>
                    <a:lnTo>
                      <a:pt x="935" y="2248"/>
                    </a:lnTo>
                    <a:lnTo>
                      <a:pt x="1047" y="2246"/>
                    </a:lnTo>
                    <a:lnTo>
                      <a:pt x="1160" y="2243"/>
                    </a:lnTo>
                    <a:lnTo>
                      <a:pt x="1273" y="2241"/>
                    </a:lnTo>
                    <a:lnTo>
                      <a:pt x="1386" y="2239"/>
                    </a:lnTo>
                    <a:lnTo>
                      <a:pt x="1499" y="2236"/>
                    </a:lnTo>
                    <a:lnTo>
                      <a:pt x="1612" y="2234"/>
                    </a:lnTo>
                    <a:lnTo>
                      <a:pt x="1725" y="2231"/>
                    </a:lnTo>
                    <a:lnTo>
                      <a:pt x="1838" y="2229"/>
                    </a:lnTo>
                    <a:lnTo>
                      <a:pt x="1836" y="2179"/>
                    </a:lnTo>
                    <a:lnTo>
                      <a:pt x="1834" y="2130"/>
                    </a:lnTo>
                    <a:lnTo>
                      <a:pt x="1832" y="2080"/>
                    </a:lnTo>
                    <a:lnTo>
                      <a:pt x="1829" y="2031"/>
                    </a:lnTo>
                    <a:lnTo>
                      <a:pt x="1825" y="1982"/>
                    </a:lnTo>
                    <a:lnTo>
                      <a:pt x="1820" y="1932"/>
                    </a:lnTo>
                    <a:lnTo>
                      <a:pt x="1815" y="1883"/>
                    </a:lnTo>
                    <a:lnTo>
                      <a:pt x="1810" y="1834"/>
                    </a:lnTo>
                    <a:lnTo>
                      <a:pt x="1804" y="1785"/>
                    </a:lnTo>
                    <a:lnTo>
                      <a:pt x="1797" y="1736"/>
                    </a:lnTo>
                    <a:lnTo>
                      <a:pt x="1789" y="1687"/>
                    </a:lnTo>
                    <a:lnTo>
                      <a:pt x="1782" y="1638"/>
                    </a:lnTo>
                    <a:lnTo>
                      <a:pt x="1773" y="1589"/>
                    </a:lnTo>
                    <a:lnTo>
                      <a:pt x="1764" y="1540"/>
                    </a:lnTo>
                    <a:lnTo>
                      <a:pt x="1754" y="1492"/>
                    </a:lnTo>
                    <a:lnTo>
                      <a:pt x="1744" y="1443"/>
                    </a:lnTo>
                    <a:lnTo>
                      <a:pt x="1733" y="1395"/>
                    </a:lnTo>
                    <a:lnTo>
                      <a:pt x="1721" y="1347"/>
                    </a:lnTo>
                    <a:lnTo>
                      <a:pt x="1709" y="1299"/>
                    </a:lnTo>
                    <a:lnTo>
                      <a:pt x="1696" y="1251"/>
                    </a:lnTo>
                    <a:lnTo>
                      <a:pt x="1683" y="1203"/>
                    </a:lnTo>
                    <a:lnTo>
                      <a:pt x="1669" y="1156"/>
                    </a:lnTo>
                    <a:lnTo>
                      <a:pt x="1655" y="1108"/>
                    </a:lnTo>
                    <a:lnTo>
                      <a:pt x="1640" y="1061"/>
                    </a:lnTo>
                    <a:lnTo>
                      <a:pt x="1624" y="1014"/>
                    </a:lnTo>
                    <a:lnTo>
                      <a:pt x="1608" y="967"/>
                    </a:lnTo>
                    <a:lnTo>
                      <a:pt x="1591" y="921"/>
                    </a:lnTo>
                    <a:lnTo>
                      <a:pt x="1574" y="874"/>
                    </a:lnTo>
                    <a:lnTo>
                      <a:pt x="1556" y="828"/>
                    </a:lnTo>
                    <a:lnTo>
                      <a:pt x="1538" y="782"/>
                    </a:lnTo>
                    <a:lnTo>
                      <a:pt x="1519" y="736"/>
                    </a:lnTo>
                    <a:lnTo>
                      <a:pt x="1499" y="691"/>
                    </a:lnTo>
                    <a:lnTo>
                      <a:pt x="1479" y="646"/>
                    </a:lnTo>
                    <a:lnTo>
                      <a:pt x="1458" y="601"/>
                    </a:lnTo>
                    <a:lnTo>
                      <a:pt x="1437" y="556"/>
                    </a:lnTo>
                    <a:lnTo>
                      <a:pt x="1416" y="511"/>
                    </a:lnTo>
                    <a:lnTo>
                      <a:pt x="1393" y="467"/>
                    </a:lnTo>
                    <a:lnTo>
                      <a:pt x="1370" y="423"/>
                    </a:lnTo>
                    <a:lnTo>
                      <a:pt x="1347" y="379"/>
                    </a:lnTo>
                    <a:lnTo>
                      <a:pt x="1323" y="336"/>
                    </a:lnTo>
                    <a:lnTo>
                      <a:pt x="1299" y="293"/>
                    </a:lnTo>
                    <a:lnTo>
                      <a:pt x="1274" y="250"/>
                    </a:lnTo>
                    <a:lnTo>
                      <a:pt x="1248" y="208"/>
                    </a:lnTo>
                    <a:lnTo>
                      <a:pt x="1222" y="165"/>
                    </a:lnTo>
                    <a:lnTo>
                      <a:pt x="1196" y="124"/>
                    </a:lnTo>
                    <a:lnTo>
                      <a:pt x="1169" y="82"/>
                    </a:lnTo>
                    <a:lnTo>
                      <a:pt x="1142" y="41"/>
                    </a:lnTo>
                    <a:lnTo>
                      <a:pt x="1114" y="0"/>
                    </a:lnTo>
                    <a:lnTo>
                      <a:pt x="1021" y="64"/>
                    </a:lnTo>
                    <a:lnTo>
                      <a:pt x="928" y="129"/>
                    </a:lnTo>
                    <a:lnTo>
                      <a:pt x="835" y="193"/>
                    </a:lnTo>
                    <a:lnTo>
                      <a:pt x="742" y="258"/>
                    </a:lnTo>
                    <a:lnTo>
                      <a:pt x="650" y="322"/>
                    </a:lnTo>
                    <a:lnTo>
                      <a:pt x="557" y="386"/>
                    </a:lnTo>
                    <a:lnTo>
                      <a:pt x="464" y="451"/>
                    </a:lnTo>
                    <a:lnTo>
                      <a:pt x="371" y="515"/>
                    </a:lnTo>
                    <a:lnTo>
                      <a:pt x="279" y="579"/>
                    </a:lnTo>
                    <a:lnTo>
                      <a:pt x="186" y="644"/>
                    </a:lnTo>
                    <a:lnTo>
                      <a:pt x="93" y="708"/>
                    </a:lnTo>
                    <a:lnTo>
                      <a:pt x="0" y="773"/>
                    </a:lnTo>
                    <a:lnTo>
                      <a:pt x="19" y="800"/>
                    </a:lnTo>
                    <a:lnTo>
                      <a:pt x="37" y="827"/>
                    </a:lnTo>
                    <a:lnTo>
                      <a:pt x="55" y="855"/>
                    </a:lnTo>
                    <a:lnTo>
                      <a:pt x="73" y="883"/>
                    </a:lnTo>
                    <a:lnTo>
                      <a:pt x="90" y="911"/>
                    </a:lnTo>
                    <a:lnTo>
                      <a:pt x="107" y="939"/>
                    </a:lnTo>
                    <a:lnTo>
                      <a:pt x="124" y="968"/>
                    </a:lnTo>
                    <a:lnTo>
                      <a:pt x="140" y="996"/>
                    </a:lnTo>
                    <a:lnTo>
                      <a:pt x="156" y="1025"/>
                    </a:lnTo>
                    <a:lnTo>
                      <a:pt x="171" y="1055"/>
                    </a:lnTo>
                    <a:lnTo>
                      <a:pt x="187" y="1084"/>
                    </a:lnTo>
                    <a:lnTo>
                      <a:pt x="201" y="1113"/>
                    </a:lnTo>
                    <a:lnTo>
                      <a:pt x="216" y="1143"/>
                    </a:lnTo>
                    <a:lnTo>
                      <a:pt x="230" y="1173"/>
                    </a:lnTo>
                    <a:lnTo>
                      <a:pt x="244" y="1203"/>
                    </a:lnTo>
                    <a:lnTo>
                      <a:pt x="257" y="1233"/>
                    </a:lnTo>
                    <a:lnTo>
                      <a:pt x="270" y="1263"/>
                    </a:lnTo>
                    <a:lnTo>
                      <a:pt x="283" y="1294"/>
                    </a:lnTo>
                    <a:lnTo>
                      <a:pt x="295" y="1325"/>
                    </a:lnTo>
                    <a:lnTo>
                      <a:pt x="307" y="1355"/>
                    </a:lnTo>
                    <a:lnTo>
                      <a:pt x="319" y="1386"/>
                    </a:lnTo>
                    <a:lnTo>
                      <a:pt x="330" y="1417"/>
                    </a:lnTo>
                    <a:lnTo>
                      <a:pt x="341" y="1449"/>
                    </a:lnTo>
                    <a:lnTo>
                      <a:pt x="351" y="1480"/>
                    </a:lnTo>
                    <a:lnTo>
                      <a:pt x="361" y="1511"/>
                    </a:lnTo>
                    <a:lnTo>
                      <a:pt x="371" y="1543"/>
                    </a:lnTo>
                    <a:lnTo>
                      <a:pt x="380" y="1575"/>
                    </a:lnTo>
                    <a:lnTo>
                      <a:pt x="389" y="1606"/>
                    </a:lnTo>
                    <a:lnTo>
                      <a:pt x="397" y="1638"/>
                    </a:lnTo>
                    <a:lnTo>
                      <a:pt x="405" y="1670"/>
                    </a:lnTo>
                    <a:lnTo>
                      <a:pt x="413" y="1702"/>
                    </a:lnTo>
                    <a:lnTo>
                      <a:pt x="420" y="1735"/>
                    </a:lnTo>
                    <a:lnTo>
                      <a:pt x="427" y="1767"/>
                    </a:lnTo>
                    <a:lnTo>
                      <a:pt x="434" y="1799"/>
                    </a:lnTo>
                    <a:lnTo>
                      <a:pt x="440" y="1832"/>
                    </a:lnTo>
                    <a:lnTo>
                      <a:pt x="445" y="1864"/>
                    </a:lnTo>
                    <a:lnTo>
                      <a:pt x="451" y="1897"/>
                    </a:lnTo>
                    <a:lnTo>
                      <a:pt x="456" y="1930"/>
                    </a:lnTo>
                    <a:lnTo>
                      <a:pt x="460" y="1962"/>
                    </a:lnTo>
                    <a:lnTo>
                      <a:pt x="464" y="1995"/>
                    </a:lnTo>
                    <a:lnTo>
                      <a:pt x="468" y="2028"/>
                    </a:lnTo>
                    <a:lnTo>
                      <a:pt x="471" y="2061"/>
                    </a:lnTo>
                    <a:lnTo>
                      <a:pt x="474" y="2094"/>
                    </a:lnTo>
                    <a:lnTo>
                      <a:pt x="477" y="2126"/>
                    </a:lnTo>
                    <a:lnTo>
                      <a:pt x="479" y="2159"/>
                    </a:lnTo>
                    <a:lnTo>
                      <a:pt x="481" y="2192"/>
                    </a:lnTo>
                    <a:lnTo>
                      <a:pt x="482" y="2225"/>
                    </a:lnTo>
                    <a:lnTo>
                      <a:pt x="483" y="2258"/>
                    </a:lnTo>
                  </a:path>
                </a:pathLst>
              </a:custGeom>
              <a:solidFill>
                <a:srgbClr val="FF3333"/>
              </a:solidFill>
              <a:ln w="25400">
                <a:noFill/>
                <a:prstDash val="solid"/>
                <a:round/>
                <a:headEnd/>
                <a:tailEnd/>
              </a:ln>
              <a:effectLst>
                <a:outerShdw blurRad="44450" dist="27940" dir="5400000" algn="ctr">
                  <a:srgbClr val="000000">
                    <a:alpha val="32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balanced" dir="t">
                  <a:rot lat="0" lon="0" rev="8700000"/>
                </a:lightRig>
              </a:scene3d>
              <a:sp3d>
                <a:bevelT w="190500" h="38100"/>
              </a:sp3d>
            </xdr:spPr>
          </xdr:sp>
          <xdr:sp macro="" textlink="">
            <xdr:nvSpPr>
              <xdr:cNvPr id="98" name="Freeform 377"/>
              <xdr:cNvSpPr>
                <a:spLocks/>
              </xdr:cNvSpPr>
            </xdr:nvSpPr>
            <xdr:spPr bwMode="auto">
              <a:xfrm>
                <a:off x="212691" y="4348766"/>
                <a:ext cx="528440" cy="613711"/>
              </a:xfrm>
              <a:custGeom>
                <a:avLst/>
                <a:gdLst>
                  <a:gd name="T0" fmla="*/ 2147483647 w 1838"/>
                  <a:gd name="T1" fmla="*/ 2147483647 h 2258"/>
                  <a:gd name="T2" fmla="*/ 2147483647 w 1838"/>
                  <a:gd name="T3" fmla="*/ 2147483647 h 2258"/>
                  <a:gd name="T4" fmla="*/ 2147483647 w 1838"/>
                  <a:gd name="T5" fmla="*/ 2147483647 h 2258"/>
                  <a:gd name="T6" fmla="*/ 2147483647 w 1838"/>
                  <a:gd name="T7" fmla="*/ 2147483647 h 2258"/>
                  <a:gd name="T8" fmla="*/ 2147483647 w 1838"/>
                  <a:gd name="T9" fmla="*/ 2147483647 h 2258"/>
                  <a:gd name="T10" fmla="*/ 2147483647 w 1838"/>
                  <a:gd name="T11" fmla="*/ 2147483647 h 2258"/>
                  <a:gd name="T12" fmla="*/ 2147483647 w 1838"/>
                  <a:gd name="T13" fmla="*/ 2147483647 h 2258"/>
                  <a:gd name="T14" fmla="*/ 2147483647 w 1838"/>
                  <a:gd name="T15" fmla="*/ 2147483647 h 2258"/>
                  <a:gd name="T16" fmla="*/ 2147483647 w 1838"/>
                  <a:gd name="T17" fmla="*/ 2147483647 h 2258"/>
                  <a:gd name="T18" fmla="*/ 2147483647 w 1838"/>
                  <a:gd name="T19" fmla="*/ 2147483647 h 2258"/>
                  <a:gd name="T20" fmla="*/ 2147483647 w 1838"/>
                  <a:gd name="T21" fmla="*/ 2147483647 h 2258"/>
                  <a:gd name="T22" fmla="*/ 2147483647 w 1838"/>
                  <a:gd name="T23" fmla="*/ 2147483647 h 2258"/>
                  <a:gd name="T24" fmla="*/ 2147483647 w 1838"/>
                  <a:gd name="T25" fmla="*/ 2147483647 h 2258"/>
                  <a:gd name="T26" fmla="*/ 2147483647 w 1838"/>
                  <a:gd name="T27" fmla="*/ 2147483647 h 2258"/>
                  <a:gd name="T28" fmla="*/ 2147483647 w 1838"/>
                  <a:gd name="T29" fmla="*/ 2147483647 h 2258"/>
                  <a:gd name="T30" fmla="*/ 2147483647 w 1838"/>
                  <a:gd name="T31" fmla="*/ 2147483647 h 2258"/>
                  <a:gd name="T32" fmla="*/ 2147483647 w 1838"/>
                  <a:gd name="T33" fmla="*/ 2147483647 h 2258"/>
                  <a:gd name="T34" fmla="*/ 2147483647 w 1838"/>
                  <a:gd name="T35" fmla="*/ 2147483647 h 2258"/>
                  <a:gd name="T36" fmla="*/ 2147483647 w 1838"/>
                  <a:gd name="T37" fmla="*/ 2147483647 h 2258"/>
                  <a:gd name="T38" fmla="*/ 2147483647 w 1838"/>
                  <a:gd name="T39" fmla="*/ 2147483647 h 2258"/>
                  <a:gd name="T40" fmla="*/ 2147483647 w 1838"/>
                  <a:gd name="T41" fmla="*/ 2147483647 h 2258"/>
                  <a:gd name="T42" fmla="*/ 2147483647 w 1838"/>
                  <a:gd name="T43" fmla="*/ 2147483647 h 2258"/>
                  <a:gd name="T44" fmla="*/ 2147483647 w 1838"/>
                  <a:gd name="T45" fmla="*/ 2147483647 h 2258"/>
                  <a:gd name="T46" fmla="*/ 2147483647 w 1838"/>
                  <a:gd name="T47" fmla="*/ 2147483647 h 2258"/>
                  <a:gd name="T48" fmla="*/ 2147483647 w 1838"/>
                  <a:gd name="T49" fmla="*/ 2147483647 h 2258"/>
                  <a:gd name="T50" fmla="*/ 2147483647 w 1838"/>
                  <a:gd name="T51" fmla="*/ 2147483647 h 2258"/>
                  <a:gd name="T52" fmla="*/ 2147483647 w 1838"/>
                  <a:gd name="T53" fmla="*/ 2147483647 h 2258"/>
                  <a:gd name="T54" fmla="*/ 2147483647 w 1838"/>
                  <a:gd name="T55" fmla="*/ 2147483647 h 2258"/>
                  <a:gd name="T56" fmla="*/ 2147483647 w 1838"/>
                  <a:gd name="T57" fmla="*/ 2147483647 h 2258"/>
                  <a:gd name="T58" fmla="*/ 2147483647 w 1838"/>
                  <a:gd name="T59" fmla="*/ 2147483647 h 2258"/>
                  <a:gd name="T60" fmla="*/ 2147483647 w 1838"/>
                  <a:gd name="T61" fmla="*/ 2147483647 h 2258"/>
                  <a:gd name="T62" fmla="*/ 2147483647 w 1838"/>
                  <a:gd name="T63" fmla="*/ 2147483647 h 2258"/>
                  <a:gd name="T64" fmla="*/ 2147483647 w 1838"/>
                  <a:gd name="T65" fmla="*/ 2147483647 h 2258"/>
                  <a:gd name="T66" fmla="*/ 2147483647 w 1838"/>
                  <a:gd name="T67" fmla="*/ 2147483647 h 2258"/>
                  <a:gd name="T68" fmla="*/ 2147483647 w 1838"/>
                  <a:gd name="T69" fmla="*/ 2147483647 h 2258"/>
                  <a:gd name="T70" fmla="*/ 2147483647 w 1838"/>
                  <a:gd name="T71" fmla="*/ 2147483647 h 2258"/>
                  <a:gd name="T72" fmla="*/ 2147483647 w 1838"/>
                  <a:gd name="T73" fmla="*/ 2147483647 h 2258"/>
                  <a:gd name="T74" fmla="*/ 2147483647 w 1838"/>
                  <a:gd name="T75" fmla="*/ 2147483647 h 2258"/>
                  <a:gd name="T76" fmla="*/ 2147483647 w 1838"/>
                  <a:gd name="T77" fmla="*/ 2147483647 h 2258"/>
                  <a:gd name="T78" fmla="*/ 2147483647 w 1838"/>
                  <a:gd name="T79" fmla="*/ 2147483647 h 2258"/>
                  <a:gd name="T80" fmla="*/ 2147483647 w 1838"/>
                  <a:gd name="T81" fmla="*/ 2147483647 h 2258"/>
                  <a:gd name="T82" fmla="*/ 2147483647 w 1838"/>
                  <a:gd name="T83" fmla="*/ 2147483647 h 2258"/>
                  <a:gd name="T84" fmla="*/ 2147483647 w 1838"/>
                  <a:gd name="T85" fmla="*/ 2147483647 h 2258"/>
                  <a:gd name="T86" fmla="*/ 2147483647 w 1838"/>
                  <a:gd name="T87" fmla="*/ 2147483647 h 2258"/>
                  <a:gd name="T88" fmla="*/ 2147483647 w 1838"/>
                  <a:gd name="T89" fmla="*/ 2147483647 h 2258"/>
                  <a:gd name="T90" fmla="*/ 2147483647 w 1838"/>
                  <a:gd name="T91" fmla="*/ 2147483647 h 2258"/>
                  <a:gd name="T92" fmla="*/ 2147483647 w 1838"/>
                  <a:gd name="T93" fmla="*/ 2147483647 h 2258"/>
                  <a:gd name="T94" fmla="*/ 2147483647 w 1838"/>
                  <a:gd name="T95" fmla="*/ 2147483647 h 2258"/>
                  <a:gd name="T96" fmla="*/ 2147483647 w 1838"/>
                  <a:gd name="T97" fmla="*/ 2147483647 h 2258"/>
                  <a:gd name="T98" fmla="*/ 2147483647 w 1838"/>
                  <a:gd name="T99" fmla="*/ 2147483647 h 2258"/>
                  <a:gd name="T100" fmla="*/ 2147483647 w 1838"/>
                  <a:gd name="T101" fmla="*/ 2147483647 h 2258"/>
                  <a:gd name="T102" fmla="*/ 2147483647 w 1838"/>
                  <a:gd name="T103" fmla="*/ 2147483647 h 2258"/>
                  <a:gd name="T104" fmla="*/ 2147483647 w 1838"/>
                  <a:gd name="T105" fmla="*/ 2147483647 h 2258"/>
                  <a:gd name="T106" fmla="*/ 2147483647 w 1838"/>
                  <a:gd name="T107" fmla="*/ 2147483647 h 2258"/>
                  <a:gd name="T108" fmla="*/ 2147483647 w 1838"/>
                  <a:gd name="T109" fmla="*/ 2147483647 h 2258"/>
                  <a:gd name="T110" fmla="*/ 2147483647 w 1838"/>
                  <a:gd name="T111" fmla="*/ 2147483647 h 2258"/>
                  <a:gd name="T112" fmla="*/ 2147483647 w 1838"/>
                  <a:gd name="T113" fmla="*/ 2147483647 h 2258"/>
                  <a:gd name="T114" fmla="*/ 2147483647 w 1838"/>
                  <a:gd name="T115" fmla="*/ 2147483647 h 2258"/>
                  <a:gd name="T116" fmla="*/ 2147483647 w 1838"/>
                  <a:gd name="T117" fmla="*/ 2147483647 h 2258"/>
                  <a:gd name="T118" fmla="*/ 2147483647 w 1838"/>
                  <a:gd name="T119" fmla="*/ 2147483647 h 2258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  <a:gd name="T132" fmla="*/ 0 60000 65536"/>
                  <a:gd name="T133" fmla="*/ 0 60000 65536"/>
                  <a:gd name="T134" fmla="*/ 0 60000 65536"/>
                  <a:gd name="T135" fmla="*/ 0 60000 65536"/>
                  <a:gd name="T136" fmla="*/ 0 60000 65536"/>
                  <a:gd name="T137" fmla="*/ 0 60000 65536"/>
                  <a:gd name="T138" fmla="*/ 0 60000 65536"/>
                  <a:gd name="T139" fmla="*/ 0 60000 65536"/>
                  <a:gd name="T140" fmla="*/ 0 60000 65536"/>
                  <a:gd name="T141" fmla="*/ 0 60000 65536"/>
                  <a:gd name="T142" fmla="*/ 0 60000 65536"/>
                  <a:gd name="T143" fmla="*/ 0 60000 65536"/>
                  <a:gd name="T144" fmla="*/ 0 60000 65536"/>
                  <a:gd name="T145" fmla="*/ 0 60000 65536"/>
                  <a:gd name="T146" fmla="*/ 0 60000 65536"/>
                  <a:gd name="T147" fmla="*/ 0 60000 65536"/>
                  <a:gd name="T148" fmla="*/ 0 60000 65536"/>
                  <a:gd name="T149" fmla="*/ 0 60000 65536"/>
                  <a:gd name="T150" fmla="*/ 0 60000 65536"/>
                  <a:gd name="T151" fmla="*/ 0 60000 65536"/>
                  <a:gd name="T152" fmla="*/ 0 60000 65536"/>
                  <a:gd name="T153" fmla="*/ 0 60000 65536"/>
                  <a:gd name="T154" fmla="*/ 0 60000 65536"/>
                  <a:gd name="T155" fmla="*/ 0 60000 65536"/>
                  <a:gd name="T156" fmla="*/ 0 60000 65536"/>
                  <a:gd name="T157" fmla="*/ 0 60000 65536"/>
                  <a:gd name="T158" fmla="*/ 0 60000 65536"/>
                  <a:gd name="T159" fmla="*/ 0 60000 65536"/>
                  <a:gd name="T160" fmla="*/ 0 60000 65536"/>
                  <a:gd name="T161" fmla="*/ 0 60000 65536"/>
                  <a:gd name="T162" fmla="*/ 0 60000 65536"/>
                  <a:gd name="T163" fmla="*/ 0 60000 65536"/>
                  <a:gd name="T164" fmla="*/ 0 60000 65536"/>
                  <a:gd name="T165" fmla="*/ 0 60000 65536"/>
                  <a:gd name="T166" fmla="*/ 0 60000 65536"/>
                  <a:gd name="T167" fmla="*/ 0 60000 65536"/>
                  <a:gd name="T168" fmla="*/ 0 60000 65536"/>
                  <a:gd name="T169" fmla="*/ 0 60000 65536"/>
                  <a:gd name="T170" fmla="*/ 0 60000 65536"/>
                  <a:gd name="T171" fmla="*/ 0 60000 65536"/>
                  <a:gd name="T172" fmla="*/ 0 60000 65536"/>
                  <a:gd name="T173" fmla="*/ 0 60000 65536"/>
                  <a:gd name="T174" fmla="*/ 0 60000 65536"/>
                  <a:gd name="T175" fmla="*/ 0 60000 65536"/>
                  <a:gd name="T176" fmla="*/ 0 60000 65536"/>
                  <a:gd name="T177" fmla="*/ 0 60000 65536"/>
                  <a:gd name="T178" fmla="*/ 0 60000 65536"/>
                  <a:gd name="T179" fmla="*/ 0 60000 65536"/>
                  <a:gd name="T180" fmla="*/ 0 w 1838"/>
                  <a:gd name="T181" fmla="*/ 0 h 2258"/>
                  <a:gd name="T182" fmla="*/ 1838 w 1838"/>
                  <a:gd name="T183" fmla="*/ 2258 h 2258"/>
                </a:gdLst>
                <a:ahLst/>
                <a:cxnLst>
                  <a:cxn ang="T120">
                    <a:pos x="T0" y="T1"/>
                  </a:cxn>
                  <a:cxn ang="T121">
                    <a:pos x="T2" y="T3"/>
                  </a:cxn>
                  <a:cxn ang="T122">
                    <a:pos x="T4" y="T5"/>
                  </a:cxn>
                  <a:cxn ang="T123">
                    <a:pos x="T6" y="T7"/>
                  </a:cxn>
                  <a:cxn ang="T124">
                    <a:pos x="T8" y="T9"/>
                  </a:cxn>
                  <a:cxn ang="T125">
                    <a:pos x="T10" y="T11"/>
                  </a:cxn>
                  <a:cxn ang="T126">
                    <a:pos x="T12" y="T13"/>
                  </a:cxn>
                  <a:cxn ang="T127">
                    <a:pos x="T14" y="T15"/>
                  </a:cxn>
                  <a:cxn ang="T128">
                    <a:pos x="T16" y="T17"/>
                  </a:cxn>
                  <a:cxn ang="T129">
                    <a:pos x="T18" y="T19"/>
                  </a:cxn>
                  <a:cxn ang="T130">
                    <a:pos x="T20" y="T21"/>
                  </a:cxn>
                  <a:cxn ang="T131">
                    <a:pos x="T22" y="T23"/>
                  </a:cxn>
                  <a:cxn ang="T132">
                    <a:pos x="T24" y="T25"/>
                  </a:cxn>
                  <a:cxn ang="T133">
                    <a:pos x="T26" y="T27"/>
                  </a:cxn>
                  <a:cxn ang="T134">
                    <a:pos x="T28" y="T29"/>
                  </a:cxn>
                  <a:cxn ang="T135">
                    <a:pos x="T30" y="T31"/>
                  </a:cxn>
                  <a:cxn ang="T136">
                    <a:pos x="T32" y="T33"/>
                  </a:cxn>
                  <a:cxn ang="T137">
                    <a:pos x="T34" y="T35"/>
                  </a:cxn>
                  <a:cxn ang="T138">
                    <a:pos x="T36" y="T37"/>
                  </a:cxn>
                  <a:cxn ang="T139">
                    <a:pos x="T38" y="T39"/>
                  </a:cxn>
                  <a:cxn ang="T140">
                    <a:pos x="T40" y="T41"/>
                  </a:cxn>
                  <a:cxn ang="T141">
                    <a:pos x="T42" y="T43"/>
                  </a:cxn>
                  <a:cxn ang="T142">
                    <a:pos x="T44" y="T45"/>
                  </a:cxn>
                  <a:cxn ang="T143">
                    <a:pos x="T46" y="T47"/>
                  </a:cxn>
                  <a:cxn ang="T144">
                    <a:pos x="T48" y="T49"/>
                  </a:cxn>
                  <a:cxn ang="T145">
                    <a:pos x="T50" y="T51"/>
                  </a:cxn>
                  <a:cxn ang="T146">
                    <a:pos x="T52" y="T53"/>
                  </a:cxn>
                  <a:cxn ang="T147">
                    <a:pos x="T54" y="T55"/>
                  </a:cxn>
                  <a:cxn ang="T148">
                    <a:pos x="T56" y="T57"/>
                  </a:cxn>
                  <a:cxn ang="T149">
                    <a:pos x="T58" y="T59"/>
                  </a:cxn>
                  <a:cxn ang="T150">
                    <a:pos x="T60" y="T61"/>
                  </a:cxn>
                  <a:cxn ang="T151">
                    <a:pos x="T62" y="T63"/>
                  </a:cxn>
                  <a:cxn ang="T152">
                    <a:pos x="T64" y="T65"/>
                  </a:cxn>
                  <a:cxn ang="T153">
                    <a:pos x="T66" y="T67"/>
                  </a:cxn>
                  <a:cxn ang="T154">
                    <a:pos x="T68" y="T69"/>
                  </a:cxn>
                  <a:cxn ang="T155">
                    <a:pos x="T70" y="T71"/>
                  </a:cxn>
                  <a:cxn ang="T156">
                    <a:pos x="T72" y="T73"/>
                  </a:cxn>
                  <a:cxn ang="T157">
                    <a:pos x="T74" y="T75"/>
                  </a:cxn>
                  <a:cxn ang="T158">
                    <a:pos x="T76" y="T77"/>
                  </a:cxn>
                  <a:cxn ang="T159">
                    <a:pos x="T78" y="T79"/>
                  </a:cxn>
                  <a:cxn ang="T160">
                    <a:pos x="T80" y="T81"/>
                  </a:cxn>
                  <a:cxn ang="T161">
                    <a:pos x="T82" y="T83"/>
                  </a:cxn>
                  <a:cxn ang="T162">
                    <a:pos x="T84" y="T85"/>
                  </a:cxn>
                  <a:cxn ang="T163">
                    <a:pos x="T86" y="T87"/>
                  </a:cxn>
                  <a:cxn ang="T164">
                    <a:pos x="T88" y="T89"/>
                  </a:cxn>
                  <a:cxn ang="T165">
                    <a:pos x="T90" y="T91"/>
                  </a:cxn>
                  <a:cxn ang="T166">
                    <a:pos x="T92" y="T93"/>
                  </a:cxn>
                  <a:cxn ang="T167">
                    <a:pos x="T94" y="T95"/>
                  </a:cxn>
                  <a:cxn ang="T168">
                    <a:pos x="T96" y="T97"/>
                  </a:cxn>
                  <a:cxn ang="T169">
                    <a:pos x="T98" y="T99"/>
                  </a:cxn>
                  <a:cxn ang="T170">
                    <a:pos x="T100" y="T101"/>
                  </a:cxn>
                  <a:cxn ang="T171">
                    <a:pos x="T102" y="T103"/>
                  </a:cxn>
                  <a:cxn ang="T172">
                    <a:pos x="T104" y="T105"/>
                  </a:cxn>
                  <a:cxn ang="T173">
                    <a:pos x="T106" y="T107"/>
                  </a:cxn>
                  <a:cxn ang="T174">
                    <a:pos x="T108" y="T109"/>
                  </a:cxn>
                  <a:cxn ang="T175">
                    <a:pos x="T110" y="T111"/>
                  </a:cxn>
                  <a:cxn ang="T176">
                    <a:pos x="T112" y="T113"/>
                  </a:cxn>
                  <a:cxn ang="T177">
                    <a:pos x="T114" y="T115"/>
                  </a:cxn>
                  <a:cxn ang="T178">
                    <a:pos x="T116" y="T117"/>
                  </a:cxn>
                  <a:cxn ang="T179">
                    <a:pos x="T118" y="T119"/>
                  </a:cxn>
                </a:cxnLst>
                <a:rect l="T180" t="T181" r="T182" b="T183"/>
                <a:pathLst>
                  <a:path w="1838" h="2258">
                    <a:moveTo>
                      <a:pt x="1838" y="773"/>
                    </a:moveTo>
                    <a:lnTo>
                      <a:pt x="1745" y="708"/>
                    </a:lnTo>
                    <a:lnTo>
                      <a:pt x="1653" y="644"/>
                    </a:lnTo>
                    <a:lnTo>
                      <a:pt x="1560" y="579"/>
                    </a:lnTo>
                    <a:lnTo>
                      <a:pt x="1467" y="515"/>
                    </a:lnTo>
                    <a:lnTo>
                      <a:pt x="1374" y="451"/>
                    </a:lnTo>
                    <a:lnTo>
                      <a:pt x="1281" y="386"/>
                    </a:lnTo>
                    <a:lnTo>
                      <a:pt x="1189" y="322"/>
                    </a:lnTo>
                    <a:lnTo>
                      <a:pt x="1096" y="258"/>
                    </a:lnTo>
                    <a:lnTo>
                      <a:pt x="1003" y="193"/>
                    </a:lnTo>
                    <a:lnTo>
                      <a:pt x="910" y="129"/>
                    </a:lnTo>
                    <a:lnTo>
                      <a:pt x="817" y="64"/>
                    </a:lnTo>
                    <a:lnTo>
                      <a:pt x="725" y="0"/>
                    </a:lnTo>
                    <a:lnTo>
                      <a:pt x="697" y="41"/>
                    </a:lnTo>
                    <a:lnTo>
                      <a:pt x="669" y="82"/>
                    </a:lnTo>
                    <a:lnTo>
                      <a:pt x="642" y="124"/>
                    </a:lnTo>
                    <a:lnTo>
                      <a:pt x="616" y="165"/>
                    </a:lnTo>
                    <a:lnTo>
                      <a:pt x="590" y="208"/>
                    </a:lnTo>
                    <a:lnTo>
                      <a:pt x="564" y="250"/>
                    </a:lnTo>
                    <a:lnTo>
                      <a:pt x="540" y="293"/>
                    </a:lnTo>
                    <a:lnTo>
                      <a:pt x="515" y="336"/>
                    </a:lnTo>
                    <a:lnTo>
                      <a:pt x="491" y="379"/>
                    </a:lnTo>
                    <a:lnTo>
                      <a:pt x="468" y="423"/>
                    </a:lnTo>
                    <a:lnTo>
                      <a:pt x="445" y="467"/>
                    </a:lnTo>
                    <a:lnTo>
                      <a:pt x="423" y="511"/>
                    </a:lnTo>
                    <a:lnTo>
                      <a:pt x="401" y="556"/>
                    </a:lnTo>
                    <a:lnTo>
                      <a:pt x="380" y="601"/>
                    </a:lnTo>
                    <a:lnTo>
                      <a:pt x="359" y="646"/>
                    </a:lnTo>
                    <a:lnTo>
                      <a:pt x="339" y="691"/>
                    </a:lnTo>
                    <a:lnTo>
                      <a:pt x="320" y="736"/>
                    </a:lnTo>
                    <a:lnTo>
                      <a:pt x="301" y="782"/>
                    </a:lnTo>
                    <a:lnTo>
                      <a:pt x="282" y="828"/>
                    </a:lnTo>
                    <a:lnTo>
                      <a:pt x="264" y="874"/>
                    </a:lnTo>
                    <a:lnTo>
                      <a:pt x="247" y="921"/>
                    </a:lnTo>
                    <a:lnTo>
                      <a:pt x="230" y="967"/>
                    </a:lnTo>
                    <a:lnTo>
                      <a:pt x="214" y="1014"/>
                    </a:lnTo>
                    <a:lnTo>
                      <a:pt x="199" y="1061"/>
                    </a:lnTo>
                    <a:lnTo>
                      <a:pt x="183" y="1108"/>
                    </a:lnTo>
                    <a:lnTo>
                      <a:pt x="169" y="1156"/>
                    </a:lnTo>
                    <a:lnTo>
                      <a:pt x="155" y="1203"/>
                    </a:lnTo>
                    <a:lnTo>
                      <a:pt x="142" y="1251"/>
                    </a:lnTo>
                    <a:lnTo>
                      <a:pt x="129" y="1299"/>
                    </a:lnTo>
                    <a:lnTo>
                      <a:pt x="117" y="1347"/>
                    </a:lnTo>
                    <a:lnTo>
                      <a:pt x="106" y="1395"/>
                    </a:lnTo>
                    <a:lnTo>
                      <a:pt x="95" y="1443"/>
                    </a:lnTo>
                    <a:lnTo>
                      <a:pt x="84" y="1492"/>
                    </a:lnTo>
                    <a:lnTo>
                      <a:pt x="75" y="1540"/>
                    </a:lnTo>
                    <a:lnTo>
                      <a:pt x="65" y="1589"/>
                    </a:lnTo>
                    <a:lnTo>
                      <a:pt x="57" y="1638"/>
                    </a:lnTo>
                    <a:lnTo>
                      <a:pt x="49" y="1687"/>
                    </a:lnTo>
                    <a:lnTo>
                      <a:pt x="41" y="1736"/>
                    </a:lnTo>
                    <a:lnTo>
                      <a:pt x="35" y="1785"/>
                    </a:lnTo>
                    <a:lnTo>
                      <a:pt x="28" y="1834"/>
                    </a:lnTo>
                    <a:lnTo>
                      <a:pt x="23" y="1883"/>
                    </a:lnTo>
                    <a:lnTo>
                      <a:pt x="18" y="1932"/>
                    </a:lnTo>
                    <a:lnTo>
                      <a:pt x="13" y="1982"/>
                    </a:lnTo>
                    <a:lnTo>
                      <a:pt x="10" y="2031"/>
                    </a:lnTo>
                    <a:lnTo>
                      <a:pt x="6" y="2080"/>
                    </a:lnTo>
                    <a:lnTo>
                      <a:pt x="4" y="2130"/>
                    </a:lnTo>
                    <a:lnTo>
                      <a:pt x="2" y="2179"/>
                    </a:lnTo>
                    <a:lnTo>
                      <a:pt x="0" y="2229"/>
                    </a:lnTo>
                    <a:lnTo>
                      <a:pt x="113" y="2231"/>
                    </a:lnTo>
                    <a:lnTo>
                      <a:pt x="226" y="2234"/>
                    </a:lnTo>
                    <a:lnTo>
                      <a:pt x="339" y="2236"/>
                    </a:lnTo>
                    <a:lnTo>
                      <a:pt x="452" y="2239"/>
                    </a:lnTo>
                    <a:lnTo>
                      <a:pt x="565" y="2241"/>
                    </a:lnTo>
                    <a:lnTo>
                      <a:pt x="678" y="2243"/>
                    </a:lnTo>
                    <a:lnTo>
                      <a:pt x="791" y="2246"/>
                    </a:lnTo>
                    <a:lnTo>
                      <a:pt x="904" y="2248"/>
                    </a:lnTo>
                    <a:lnTo>
                      <a:pt x="1017" y="2251"/>
                    </a:lnTo>
                    <a:lnTo>
                      <a:pt x="1130" y="2253"/>
                    </a:lnTo>
                    <a:lnTo>
                      <a:pt x="1242" y="2256"/>
                    </a:lnTo>
                    <a:lnTo>
                      <a:pt x="1355" y="2258"/>
                    </a:lnTo>
                    <a:lnTo>
                      <a:pt x="1356" y="2225"/>
                    </a:lnTo>
                    <a:lnTo>
                      <a:pt x="1358" y="2192"/>
                    </a:lnTo>
                    <a:lnTo>
                      <a:pt x="1359" y="2159"/>
                    </a:lnTo>
                    <a:lnTo>
                      <a:pt x="1361" y="2126"/>
                    </a:lnTo>
                    <a:lnTo>
                      <a:pt x="1364" y="2094"/>
                    </a:lnTo>
                    <a:lnTo>
                      <a:pt x="1367" y="2061"/>
                    </a:lnTo>
                    <a:lnTo>
                      <a:pt x="1370" y="2028"/>
                    </a:lnTo>
                    <a:lnTo>
                      <a:pt x="1374" y="1995"/>
                    </a:lnTo>
                    <a:lnTo>
                      <a:pt x="1378" y="1962"/>
                    </a:lnTo>
                    <a:lnTo>
                      <a:pt x="1383" y="1930"/>
                    </a:lnTo>
                    <a:lnTo>
                      <a:pt x="1388" y="1897"/>
                    </a:lnTo>
                    <a:lnTo>
                      <a:pt x="1393" y="1864"/>
                    </a:lnTo>
                    <a:lnTo>
                      <a:pt x="1399" y="1832"/>
                    </a:lnTo>
                    <a:lnTo>
                      <a:pt x="1405" y="1799"/>
                    </a:lnTo>
                    <a:lnTo>
                      <a:pt x="1411" y="1767"/>
                    </a:lnTo>
                    <a:lnTo>
                      <a:pt x="1418" y="1735"/>
                    </a:lnTo>
                    <a:lnTo>
                      <a:pt x="1425" y="1702"/>
                    </a:lnTo>
                    <a:lnTo>
                      <a:pt x="1433" y="1670"/>
                    </a:lnTo>
                    <a:lnTo>
                      <a:pt x="1441" y="1638"/>
                    </a:lnTo>
                    <a:lnTo>
                      <a:pt x="1450" y="1606"/>
                    </a:lnTo>
                    <a:lnTo>
                      <a:pt x="1459" y="1575"/>
                    </a:lnTo>
                    <a:lnTo>
                      <a:pt x="1468" y="1543"/>
                    </a:lnTo>
                    <a:lnTo>
                      <a:pt x="1477" y="1511"/>
                    </a:lnTo>
                    <a:lnTo>
                      <a:pt x="1487" y="1480"/>
                    </a:lnTo>
                    <a:lnTo>
                      <a:pt x="1498" y="1449"/>
                    </a:lnTo>
                    <a:lnTo>
                      <a:pt x="1509" y="1417"/>
                    </a:lnTo>
                    <a:lnTo>
                      <a:pt x="1520" y="1386"/>
                    </a:lnTo>
                    <a:lnTo>
                      <a:pt x="1531" y="1355"/>
                    </a:lnTo>
                    <a:lnTo>
                      <a:pt x="1543" y="1325"/>
                    </a:lnTo>
                    <a:lnTo>
                      <a:pt x="1555" y="1294"/>
                    </a:lnTo>
                    <a:lnTo>
                      <a:pt x="1568" y="1263"/>
                    </a:lnTo>
                    <a:lnTo>
                      <a:pt x="1581" y="1233"/>
                    </a:lnTo>
                    <a:lnTo>
                      <a:pt x="1595" y="1203"/>
                    </a:lnTo>
                    <a:lnTo>
                      <a:pt x="1608" y="1173"/>
                    </a:lnTo>
                    <a:lnTo>
                      <a:pt x="1622" y="1143"/>
                    </a:lnTo>
                    <a:lnTo>
                      <a:pt x="1637" y="1113"/>
                    </a:lnTo>
                    <a:lnTo>
                      <a:pt x="1652" y="1084"/>
                    </a:lnTo>
                    <a:lnTo>
                      <a:pt x="1667" y="1055"/>
                    </a:lnTo>
                    <a:lnTo>
                      <a:pt x="1683" y="1025"/>
                    </a:lnTo>
                    <a:lnTo>
                      <a:pt x="1698" y="996"/>
                    </a:lnTo>
                    <a:lnTo>
                      <a:pt x="1715" y="968"/>
                    </a:lnTo>
                    <a:lnTo>
                      <a:pt x="1731" y="939"/>
                    </a:lnTo>
                    <a:lnTo>
                      <a:pt x="1748" y="911"/>
                    </a:lnTo>
                    <a:lnTo>
                      <a:pt x="1766" y="883"/>
                    </a:lnTo>
                    <a:lnTo>
                      <a:pt x="1783" y="855"/>
                    </a:lnTo>
                    <a:lnTo>
                      <a:pt x="1801" y="827"/>
                    </a:lnTo>
                    <a:lnTo>
                      <a:pt x="1820" y="800"/>
                    </a:lnTo>
                    <a:lnTo>
                      <a:pt x="1838" y="773"/>
                    </a:lnTo>
                  </a:path>
                </a:pathLst>
              </a:custGeom>
              <a:solidFill>
                <a:srgbClr val="54E349"/>
              </a:solidFill>
              <a:ln w="25400">
                <a:noFill/>
                <a:prstDash val="solid"/>
                <a:round/>
                <a:headEnd/>
                <a:tailEnd/>
              </a:ln>
              <a:effectLst>
                <a:outerShdw blurRad="44450" dist="27940" dir="5400000" algn="ctr">
                  <a:srgbClr val="000000">
                    <a:alpha val="32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balanced" dir="t">
                  <a:rot lat="0" lon="0" rev="8700000"/>
                </a:lightRig>
              </a:scene3d>
              <a:sp3d>
                <a:bevelT w="190500" h="38100"/>
              </a:sp3d>
            </xdr:spPr>
          </xdr:sp>
          <xdr:sp macro="" textlink="">
            <xdr:nvSpPr>
              <xdr:cNvPr id="99" name="Freeform 383"/>
              <xdr:cNvSpPr>
                <a:spLocks/>
              </xdr:cNvSpPr>
            </xdr:nvSpPr>
            <xdr:spPr bwMode="auto">
              <a:xfrm>
                <a:off x="450915" y="3935368"/>
                <a:ext cx="673826" cy="597403"/>
              </a:xfrm>
              <a:custGeom>
                <a:avLst/>
                <a:gdLst>
                  <a:gd name="T0" fmla="*/ 2147483647 w 2343"/>
                  <a:gd name="T1" fmla="*/ 2147483647 h 2198"/>
                  <a:gd name="T2" fmla="*/ 2147483647 w 2343"/>
                  <a:gd name="T3" fmla="*/ 2147483647 h 2198"/>
                  <a:gd name="T4" fmla="*/ 2147483647 w 2343"/>
                  <a:gd name="T5" fmla="*/ 2147483647 h 2198"/>
                  <a:gd name="T6" fmla="*/ 2147483647 w 2343"/>
                  <a:gd name="T7" fmla="*/ 2147483647 h 2198"/>
                  <a:gd name="T8" fmla="*/ 2147483647 w 2343"/>
                  <a:gd name="T9" fmla="*/ 2147483647 h 2198"/>
                  <a:gd name="T10" fmla="*/ 2147483647 w 2343"/>
                  <a:gd name="T11" fmla="*/ 2147483647 h 2198"/>
                  <a:gd name="T12" fmla="*/ 2147483647 w 2343"/>
                  <a:gd name="T13" fmla="*/ 2147483647 h 2198"/>
                  <a:gd name="T14" fmla="*/ 2147483647 w 2343"/>
                  <a:gd name="T15" fmla="*/ 2147483647 h 2198"/>
                  <a:gd name="T16" fmla="*/ 2147483647 w 2343"/>
                  <a:gd name="T17" fmla="*/ 2147483647 h 2198"/>
                  <a:gd name="T18" fmla="*/ 2147483647 w 2343"/>
                  <a:gd name="T19" fmla="*/ 2147483647 h 2198"/>
                  <a:gd name="T20" fmla="*/ 2147483647 w 2343"/>
                  <a:gd name="T21" fmla="*/ 2147483647 h 2198"/>
                  <a:gd name="T22" fmla="*/ 2147483647 w 2343"/>
                  <a:gd name="T23" fmla="*/ 2147483647 h 2198"/>
                  <a:gd name="T24" fmla="*/ 2147483647 w 2343"/>
                  <a:gd name="T25" fmla="*/ 2147483647 h 2198"/>
                  <a:gd name="T26" fmla="*/ 2147483647 w 2343"/>
                  <a:gd name="T27" fmla="*/ 2147483647 h 2198"/>
                  <a:gd name="T28" fmla="*/ 2147483647 w 2343"/>
                  <a:gd name="T29" fmla="*/ 2147483647 h 2198"/>
                  <a:gd name="T30" fmla="*/ 2147483647 w 2343"/>
                  <a:gd name="T31" fmla="*/ 2147483647 h 2198"/>
                  <a:gd name="T32" fmla="*/ 2147483647 w 2343"/>
                  <a:gd name="T33" fmla="*/ 2147483647 h 2198"/>
                  <a:gd name="T34" fmla="*/ 2147483647 w 2343"/>
                  <a:gd name="T35" fmla="*/ 2147483647 h 2198"/>
                  <a:gd name="T36" fmla="*/ 2147483647 w 2343"/>
                  <a:gd name="T37" fmla="*/ 2147483647 h 2198"/>
                  <a:gd name="T38" fmla="*/ 2147483647 w 2343"/>
                  <a:gd name="T39" fmla="*/ 2147483647 h 2198"/>
                  <a:gd name="T40" fmla="*/ 2147483647 w 2343"/>
                  <a:gd name="T41" fmla="*/ 2147483647 h 2198"/>
                  <a:gd name="T42" fmla="*/ 2147483647 w 2343"/>
                  <a:gd name="T43" fmla="*/ 2147483647 h 2198"/>
                  <a:gd name="T44" fmla="*/ 2147483647 w 2343"/>
                  <a:gd name="T45" fmla="*/ 2147483647 h 2198"/>
                  <a:gd name="T46" fmla="*/ 2147483647 w 2343"/>
                  <a:gd name="T47" fmla="*/ 2147483647 h 2198"/>
                  <a:gd name="T48" fmla="*/ 2147483647 w 2343"/>
                  <a:gd name="T49" fmla="*/ 2147483647 h 2198"/>
                  <a:gd name="T50" fmla="*/ 2147483647 w 2343"/>
                  <a:gd name="T51" fmla="*/ 2147483647 h 2198"/>
                  <a:gd name="T52" fmla="*/ 2147483647 w 2343"/>
                  <a:gd name="T53" fmla="*/ 2147483647 h 2198"/>
                  <a:gd name="T54" fmla="*/ 2147483647 w 2343"/>
                  <a:gd name="T55" fmla="*/ 2147483647 h 2198"/>
                  <a:gd name="T56" fmla="*/ 2147483647 w 2343"/>
                  <a:gd name="T57" fmla="*/ 2147483647 h 2198"/>
                  <a:gd name="T58" fmla="*/ 2147483647 w 2343"/>
                  <a:gd name="T59" fmla="*/ 2147483647 h 2198"/>
                  <a:gd name="T60" fmla="*/ 2147483647 w 2343"/>
                  <a:gd name="T61" fmla="*/ 2147483647 h 2198"/>
                  <a:gd name="T62" fmla="*/ 2147483647 w 2343"/>
                  <a:gd name="T63" fmla="*/ 2147483647 h 2198"/>
                  <a:gd name="T64" fmla="*/ 2147483647 w 2343"/>
                  <a:gd name="T65" fmla="*/ 2147483647 h 2198"/>
                  <a:gd name="T66" fmla="*/ 2147483647 w 2343"/>
                  <a:gd name="T67" fmla="*/ 2147483647 h 2198"/>
                  <a:gd name="T68" fmla="*/ 2147483647 w 2343"/>
                  <a:gd name="T69" fmla="*/ 2147483647 h 2198"/>
                  <a:gd name="T70" fmla="*/ 2147483647 w 2343"/>
                  <a:gd name="T71" fmla="*/ 2147483647 h 2198"/>
                  <a:gd name="T72" fmla="*/ 2147483647 w 2343"/>
                  <a:gd name="T73" fmla="*/ 2147483647 h 2198"/>
                  <a:gd name="T74" fmla="*/ 2147483647 w 2343"/>
                  <a:gd name="T75" fmla="*/ 2147483647 h 2198"/>
                  <a:gd name="T76" fmla="*/ 2147483647 w 2343"/>
                  <a:gd name="T77" fmla="*/ 2147483647 h 2198"/>
                  <a:gd name="T78" fmla="*/ 2147483647 w 2343"/>
                  <a:gd name="T79" fmla="*/ 2147483647 h 2198"/>
                  <a:gd name="T80" fmla="*/ 2147483647 w 2343"/>
                  <a:gd name="T81" fmla="*/ 2147483647 h 2198"/>
                  <a:gd name="T82" fmla="*/ 2147483647 w 2343"/>
                  <a:gd name="T83" fmla="*/ 2147483647 h 2198"/>
                  <a:gd name="T84" fmla="*/ 2147483647 w 2343"/>
                  <a:gd name="T85" fmla="*/ 2147483647 h 2198"/>
                  <a:gd name="T86" fmla="*/ 2147483647 w 2343"/>
                  <a:gd name="T87" fmla="*/ 2147483647 h 2198"/>
                  <a:gd name="T88" fmla="*/ 2147483647 w 2343"/>
                  <a:gd name="T89" fmla="*/ 2147483647 h 2198"/>
                  <a:gd name="T90" fmla="*/ 2147483647 w 2343"/>
                  <a:gd name="T91" fmla="*/ 2147483647 h 2198"/>
                  <a:gd name="T92" fmla="*/ 2147483647 w 2343"/>
                  <a:gd name="T93" fmla="*/ 2147483647 h 2198"/>
                  <a:gd name="T94" fmla="*/ 2147483647 w 2343"/>
                  <a:gd name="T95" fmla="*/ 2147483647 h 2198"/>
                  <a:gd name="T96" fmla="*/ 2147483647 w 2343"/>
                  <a:gd name="T97" fmla="*/ 2147483647 h 2198"/>
                  <a:gd name="T98" fmla="*/ 2147483647 w 2343"/>
                  <a:gd name="T99" fmla="*/ 2147483647 h 2198"/>
                  <a:gd name="T100" fmla="*/ 2147483647 w 2343"/>
                  <a:gd name="T101" fmla="*/ 2147483647 h 2198"/>
                  <a:gd name="T102" fmla="*/ 2147483647 w 2343"/>
                  <a:gd name="T103" fmla="*/ 2147483647 h 2198"/>
                  <a:gd name="T104" fmla="*/ 2147483647 w 2343"/>
                  <a:gd name="T105" fmla="*/ 2147483647 h 2198"/>
                  <a:gd name="T106" fmla="*/ 2147483647 w 2343"/>
                  <a:gd name="T107" fmla="*/ 2147483647 h 2198"/>
                  <a:gd name="T108" fmla="*/ 2147483647 w 2343"/>
                  <a:gd name="T109" fmla="*/ 2147483647 h 2198"/>
                  <a:gd name="T110" fmla="*/ 2147483647 w 2343"/>
                  <a:gd name="T111" fmla="*/ 2147483647 h 2198"/>
                  <a:gd name="T112" fmla="*/ 2147483647 w 2343"/>
                  <a:gd name="T113" fmla="*/ 2147483647 h 2198"/>
                  <a:gd name="T114" fmla="*/ 2147483647 w 2343"/>
                  <a:gd name="T115" fmla="*/ 2147483647 h 2198"/>
                  <a:gd name="T116" fmla="*/ 2147483647 w 2343"/>
                  <a:gd name="T117" fmla="*/ 2147483647 h 2198"/>
                  <a:gd name="T118" fmla="*/ 2147483647 w 2343"/>
                  <a:gd name="T119" fmla="*/ 2147483647 h 2198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  <a:gd name="T132" fmla="*/ 0 60000 65536"/>
                  <a:gd name="T133" fmla="*/ 0 60000 65536"/>
                  <a:gd name="T134" fmla="*/ 0 60000 65536"/>
                  <a:gd name="T135" fmla="*/ 0 60000 65536"/>
                  <a:gd name="T136" fmla="*/ 0 60000 65536"/>
                  <a:gd name="T137" fmla="*/ 0 60000 65536"/>
                  <a:gd name="T138" fmla="*/ 0 60000 65536"/>
                  <a:gd name="T139" fmla="*/ 0 60000 65536"/>
                  <a:gd name="T140" fmla="*/ 0 60000 65536"/>
                  <a:gd name="T141" fmla="*/ 0 60000 65536"/>
                  <a:gd name="T142" fmla="*/ 0 60000 65536"/>
                  <a:gd name="T143" fmla="*/ 0 60000 65536"/>
                  <a:gd name="T144" fmla="*/ 0 60000 65536"/>
                  <a:gd name="T145" fmla="*/ 0 60000 65536"/>
                  <a:gd name="T146" fmla="*/ 0 60000 65536"/>
                  <a:gd name="T147" fmla="*/ 0 60000 65536"/>
                  <a:gd name="T148" fmla="*/ 0 60000 65536"/>
                  <a:gd name="T149" fmla="*/ 0 60000 65536"/>
                  <a:gd name="T150" fmla="*/ 0 60000 65536"/>
                  <a:gd name="T151" fmla="*/ 0 60000 65536"/>
                  <a:gd name="T152" fmla="*/ 0 60000 65536"/>
                  <a:gd name="T153" fmla="*/ 0 60000 65536"/>
                  <a:gd name="T154" fmla="*/ 0 60000 65536"/>
                  <a:gd name="T155" fmla="*/ 0 60000 65536"/>
                  <a:gd name="T156" fmla="*/ 0 60000 65536"/>
                  <a:gd name="T157" fmla="*/ 0 60000 65536"/>
                  <a:gd name="T158" fmla="*/ 0 60000 65536"/>
                  <a:gd name="T159" fmla="*/ 0 60000 65536"/>
                  <a:gd name="T160" fmla="*/ 0 60000 65536"/>
                  <a:gd name="T161" fmla="*/ 0 60000 65536"/>
                  <a:gd name="T162" fmla="*/ 0 60000 65536"/>
                  <a:gd name="T163" fmla="*/ 0 60000 65536"/>
                  <a:gd name="T164" fmla="*/ 0 60000 65536"/>
                  <a:gd name="T165" fmla="*/ 0 60000 65536"/>
                  <a:gd name="T166" fmla="*/ 0 60000 65536"/>
                  <a:gd name="T167" fmla="*/ 0 60000 65536"/>
                  <a:gd name="T168" fmla="*/ 0 60000 65536"/>
                  <a:gd name="T169" fmla="*/ 0 60000 65536"/>
                  <a:gd name="T170" fmla="*/ 0 60000 65536"/>
                  <a:gd name="T171" fmla="*/ 0 60000 65536"/>
                  <a:gd name="T172" fmla="*/ 0 60000 65536"/>
                  <a:gd name="T173" fmla="*/ 0 60000 65536"/>
                  <a:gd name="T174" fmla="*/ 0 60000 65536"/>
                  <a:gd name="T175" fmla="*/ 0 60000 65536"/>
                  <a:gd name="T176" fmla="*/ 0 60000 65536"/>
                  <a:gd name="T177" fmla="*/ 0 60000 65536"/>
                  <a:gd name="T178" fmla="*/ 0 60000 65536"/>
                  <a:gd name="T179" fmla="*/ 0 60000 65536"/>
                  <a:gd name="T180" fmla="*/ 0 w 2343"/>
                  <a:gd name="T181" fmla="*/ 0 h 2198"/>
                  <a:gd name="T182" fmla="*/ 2343 w 2343"/>
                  <a:gd name="T183" fmla="*/ 2198 h 2198"/>
                </a:gdLst>
                <a:ahLst/>
                <a:cxnLst>
                  <a:cxn ang="T120">
                    <a:pos x="T0" y="T1"/>
                  </a:cxn>
                  <a:cxn ang="T121">
                    <a:pos x="T2" y="T3"/>
                  </a:cxn>
                  <a:cxn ang="T122">
                    <a:pos x="T4" y="T5"/>
                  </a:cxn>
                  <a:cxn ang="T123">
                    <a:pos x="T6" y="T7"/>
                  </a:cxn>
                  <a:cxn ang="T124">
                    <a:pos x="T8" y="T9"/>
                  </a:cxn>
                  <a:cxn ang="T125">
                    <a:pos x="T10" y="T11"/>
                  </a:cxn>
                  <a:cxn ang="T126">
                    <a:pos x="T12" y="T13"/>
                  </a:cxn>
                  <a:cxn ang="T127">
                    <a:pos x="T14" y="T15"/>
                  </a:cxn>
                  <a:cxn ang="T128">
                    <a:pos x="T16" y="T17"/>
                  </a:cxn>
                  <a:cxn ang="T129">
                    <a:pos x="T18" y="T19"/>
                  </a:cxn>
                  <a:cxn ang="T130">
                    <a:pos x="T20" y="T21"/>
                  </a:cxn>
                  <a:cxn ang="T131">
                    <a:pos x="T22" y="T23"/>
                  </a:cxn>
                  <a:cxn ang="T132">
                    <a:pos x="T24" y="T25"/>
                  </a:cxn>
                  <a:cxn ang="T133">
                    <a:pos x="T26" y="T27"/>
                  </a:cxn>
                  <a:cxn ang="T134">
                    <a:pos x="T28" y="T29"/>
                  </a:cxn>
                  <a:cxn ang="T135">
                    <a:pos x="T30" y="T31"/>
                  </a:cxn>
                  <a:cxn ang="T136">
                    <a:pos x="T32" y="T33"/>
                  </a:cxn>
                  <a:cxn ang="T137">
                    <a:pos x="T34" y="T35"/>
                  </a:cxn>
                  <a:cxn ang="T138">
                    <a:pos x="T36" y="T37"/>
                  </a:cxn>
                  <a:cxn ang="T139">
                    <a:pos x="T38" y="T39"/>
                  </a:cxn>
                  <a:cxn ang="T140">
                    <a:pos x="T40" y="T41"/>
                  </a:cxn>
                  <a:cxn ang="T141">
                    <a:pos x="T42" y="T43"/>
                  </a:cxn>
                  <a:cxn ang="T142">
                    <a:pos x="T44" y="T45"/>
                  </a:cxn>
                  <a:cxn ang="T143">
                    <a:pos x="T46" y="T47"/>
                  </a:cxn>
                  <a:cxn ang="T144">
                    <a:pos x="T48" y="T49"/>
                  </a:cxn>
                  <a:cxn ang="T145">
                    <a:pos x="T50" y="T51"/>
                  </a:cxn>
                  <a:cxn ang="T146">
                    <a:pos x="T52" y="T53"/>
                  </a:cxn>
                  <a:cxn ang="T147">
                    <a:pos x="T54" y="T55"/>
                  </a:cxn>
                  <a:cxn ang="T148">
                    <a:pos x="T56" y="T57"/>
                  </a:cxn>
                  <a:cxn ang="T149">
                    <a:pos x="T58" y="T59"/>
                  </a:cxn>
                  <a:cxn ang="T150">
                    <a:pos x="T60" y="T61"/>
                  </a:cxn>
                  <a:cxn ang="T151">
                    <a:pos x="T62" y="T63"/>
                  </a:cxn>
                  <a:cxn ang="T152">
                    <a:pos x="T64" y="T65"/>
                  </a:cxn>
                  <a:cxn ang="T153">
                    <a:pos x="T66" y="T67"/>
                  </a:cxn>
                  <a:cxn ang="T154">
                    <a:pos x="T68" y="T69"/>
                  </a:cxn>
                  <a:cxn ang="T155">
                    <a:pos x="T70" y="T71"/>
                  </a:cxn>
                  <a:cxn ang="T156">
                    <a:pos x="T72" y="T73"/>
                  </a:cxn>
                  <a:cxn ang="T157">
                    <a:pos x="T74" y="T75"/>
                  </a:cxn>
                  <a:cxn ang="T158">
                    <a:pos x="T76" y="T77"/>
                  </a:cxn>
                  <a:cxn ang="T159">
                    <a:pos x="T78" y="T79"/>
                  </a:cxn>
                  <a:cxn ang="T160">
                    <a:pos x="T80" y="T81"/>
                  </a:cxn>
                  <a:cxn ang="T161">
                    <a:pos x="T82" y="T83"/>
                  </a:cxn>
                  <a:cxn ang="T162">
                    <a:pos x="T84" y="T85"/>
                  </a:cxn>
                  <a:cxn ang="T163">
                    <a:pos x="T86" y="T87"/>
                  </a:cxn>
                  <a:cxn ang="T164">
                    <a:pos x="T88" y="T89"/>
                  </a:cxn>
                  <a:cxn ang="T165">
                    <a:pos x="T90" y="T91"/>
                  </a:cxn>
                  <a:cxn ang="T166">
                    <a:pos x="T92" y="T93"/>
                  </a:cxn>
                  <a:cxn ang="T167">
                    <a:pos x="T94" y="T95"/>
                  </a:cxn>
                  <a:cxn ang="T168">
                    <a:pos x="T96" y="T97"/>
                  </a:cxn>
                  <a:cxn ang="T169">
                    <a:pos x="T98" y="T99"/>
                  </a:cxn>
                  <a:cxn ang="T170">
                    <a:pos x="T100" y="T101"/>
                  </a:cxn>
                  <a:cxn ang="T171">
                    <a:pos x="T102" y="T103"/>
                  </a:cxn>
                  <a:cxn ang="T172">
                    <a:pos x="T104" y="T105"/>
                  </a:cxn>
                  <a:cxn ang="T173">
                    <a:pos x="T106" y="T107"/>
                  </a:cxn>
                  <a:cxn ang="T174">
                    <a:pos x="T108" y="T109"/>
                  </a:cxn>
                  <a:cxn ang="T175">
                    <a:pos x="T110" y="T111"/>
                  </a:cxn>
                  <a:cxn ang="T176">
                    <a:pos x="T112" y="T113"/>
                  </a:cxn>
                  <a:cxn ang="T177">
                    <a:pos x="T114" y="T115"/>
                  </a:cxn>
                  <a:cxn ang="T178">
                    <a:pos x="T116" y="T117"/>
                  </a:cxn>
                  <a:cxn ang="T179">
                    <a:pos x="T118" y="T119"/>
                  </a:cxn>
                </a:cxnLst>
                <a:rect l="T180" t="T181" r="T182" b="T183"/>
                <a:pathLst>
                  <a:path w="2343" h="2198">
                    <a:moveTo>
                      <a:pt x="2343" y="1280"/>
                    </a:moveTo>
                    <a:lnTo>
                      <a:pt x="2305" y="1173"/>
                    </a:lnTo>
                    <a:lnTo>
                      <a:pt x="2268" y="1066"/>
                    </a:lnTo>
                    <a:lnTo>
                      <a:pt x="2231" y="960"/>
                    </a:lnTo>
                    <a:lnTo>
                      <a:pt x="2194" y="853"/>
                    </a:lnTo>
                    <a:lnTo>
                      <a:pt x="2156" y="747"/>
                    </a:lnTo>
                    <a:lnTo>
                      <a:pt x="2119" y="640"/>
                    </a:lnTo>
                    <a:lnTo>
                      <a:pt x="2082" y="533"/>
                    </a:lnTo>
                    <a:lnTo>
                      <a:pt x="2045" y="427"/>
                    </a:lnTo>
                    <a:lnTo>
                      <a:pt x="2007" y="320"/>
                    </a:lnTo>
                    <a:lnTo>
                      <a:pt x="1970" y="213"/>
                    </a:lnTo>
                    <a:lnTo>
                      <a:pt x="1933" y="107"/>
                    </a:lnTo>
                    <a:lnTo>
                      <a:pt x="1896" y="0"/>
                    </a:lnTo>
                    <a:lnTo>
                      <a:pt x="1849" y="17"/>
                    </a:lnTo>
                    <a:lnTo>
                      <a:pt x="1803" y="34"/>
                    </a:lnTo>
                    <a:lnTo>
                      <a:pt x="1757" y="52"/>
                    </a:lnTo>
                    <a:lnTo>
                      <a:pt x="1711" y="70"/>
                    </a:lnTo>
                    <a:lnTo>
                      <a:pt x="1665" y="89"/>
                    </a:lnTo>
                    <a:lnTo>
                      <a:pt x="1619" y="108"/>
                    </a:lnTo>
                    <a:lnTo>
                      <a:pt x="1574" y="128"/>
                    </a:lnTo>
                    <a:lnTo>
                      <a:pt x="1529" y="149"/>
                    </a:lnTo>
                    <a:lnTo>
                      <a:pt x="1484" y="170"/>
                    </a:lnTo>
                    <a:lnTo>
                      <a:pt x="1439" y="192"/>
                    </a:lnTo>
                    <a:lnTo>
                      <a:pt x="1395" y="214"/>
                    </a:lnTo>
                    <a:lnTo>
                      <a:pt x="1351" y="236"/>
                    </a:lnTo>
                    <a:lnTo>
                      <a:pt x="1307" y="260"/>
                    </a:lnTo>
                    <a:lnTo>
                      <a:pt x="1264" y="283"/>
                    </a:lnTo>
                    <a:lnTo>
                      <a:pt x="1221" y="308"/>
                    </a:lnTo>
                    <a:lnTo>
                      <a:pt x="1178" y="333"/>
                    </a:lnTo>
                    <a:lnTo>
                      <a:pt x="1135" y="358"/>
                    </a:lnTo>
                    <a:lnTo>
                      <a:pt x="1093" y="384"/>
                    </a:lnTo>
                    <a:lnTo>
                      <a:pt x="1051" y="410"/>
                    </a:lnTo>
                    <a:lnTo>
                      <a:pt x="1009" y="437"/>
                    </a:lnTo>
                    <a:lnTo>
                      <a:pt x="968" y="464"/>
                    </a:lnTo>
                    <a:lnTo>
                      <a:pt x="927" y="492"/>
                    </a:lnTo>
                    <a:lnTo>
                      <a:pt x="887" y="520"/>
                    </a:lnTo>
                    <a:lnTo>
                      <a:pt x="846" y="549"/>
                    </a:lnTo>
                    <a:lnTo>
                      <a:pt x="807" y="579"/>
                    </a:lnTo>
                    <a:lnTo>
                      <a:pt x="767" y="609"/>
                    </a:lnTo>
                    <a:lnTo>
                      <a:pt x="728" y="639"/>
                    </a:lnTo>
                    <a:lnTo>
                      <a:pt x="689" y="670"/>
                    </a:lnTo>
                    <a:lnTo>
                      <a:pt x="651" y="701"/>
                    </a:lnTo>
                    <a:lnTo>
                      <a:pt x="613" y="733"/>
                    </a:lnTo>
                    <a:lnTo>
                      <a:pt x="575" y="765"/>
                    </a:lnTo>
                    <a:lnTo>
                      <a:pt x="538" y="797"/>
                    </a:lnTo>
                    <a:lnTo>
                      <a:pt x="501" y="831"/>
                    </a:lnTo>
                    <a:lnTo>
                      <a:pt x="465" y="864"/>
                    </a:lnTo>
                    <a:lnTo>
                      <a:pt x="428" y="898"/>
                    </a:lnTo>
                    <a:lnTo>
                      <a:pt x="393" y="933"/>
                    </a:lnTo>
                    <a:lnTo>
                      <a:pt x="358" y="967"/>
                    </a:lnTo>
                    <a:lnTo>
                      <a:pt x="323" y="1003"/>
                    </a:lnTo>
                    <a:lnTo>
                      <a:pt x="289" y="1038"/>
                    </a:lnTo>
                    <a:lnTo>
                      <a:pt x="255" y="1075"/>
                    </a:lnTo>
                    <a:lnTo>
                      <a:pt x="221" y="1111"/>
                    </a:lnTo>
                    <a:lnTo>
                      <a:pt x="188" y="1148"/>
                    </a:lnTo>
                    <a:lnTo>
                      <a:pt x="156" y="1185"/>
                    </a:lnTo>
                    <a:lnTo>
                      <a:pt x="124" y="1223"/>
                    </a:lnTo>
                    <a:lnTo>
                      <a:pt x="92" y="1261"/>
                    </a:lnTo>
                    <a:lnTo>
                      <a:pt x="61" y="1300"/>
                    </a:lnTo>
                    <a:lnTo>
                      <a:pt x="30" y="1338"/>
                    </a:lnTo>
                    <a:lnTo>
                      <a:pt x="0" y="1378"/>
                    </a:lnTo>
                    <a:lnTo>
                      <a:pt x="90" y="1446"/>
                    </a:lnTo>
                    <a:lnTo>
                      <a:pt x="180" y="1514"/>
                    </a:lnTo>
                    <a:lnTo>
                      <a:pt x="270" y="1583"/>
                    </a:lnTo>
                    <a:lnTo>
                      <a:pt x="359" y="1651"/>
                    </a:lnTo>
                    <a:lnTo>
                      <a:pt x="449" y="1719"/>
                    </a:lnTo>
                    <a:lnTo>
                      <a:pt x="539" y="1788"/>
                    </a:lnTo>
                    <a:lnTo>
                      <a:pt x="629" y="1856"/>
                    </a:lnTo>
                    <a:lnTo>
                      <a:pt x="719" y="1924"/>
                    </a:lnTo>
                    <a:lnTo>
                      <a:pt x="809" y="1993"/>
                    </a:lnTo>
                    <a:lnTo>
                      <a:pt x="899" y="2061"/>
                    </a:lnTo>
                    <a:lnTo>
                      <a:pt x="989" y="2130"/>
                    </a:lnTo>
                    <a:lnTo>
                      <a:pt x="1079" y="2198"/>
                    </a:lnTo>
                    <a:lnTo>
                      <a:pt x="1099" y="2172"/>
                    </a:lnTo>
                    <a:lnTo>
                      <a:pt x="1119" y="2146"/>
                    </a:lnTo>
                    <a:lnTo>
                      <a:pt x="1140" y="2120"/>
                    </a:lnTo>
                    <a:lnTo>
                      <a:pt x="1161" y="2095"/>
                    </a:lnTo>
                    <a:lnTo>
                      <a:pt x="1182" y="2070"/>
                    </a:lnTo>
                    <a:lnTo>
                      <a:pt x="1204" y="2045"/>
                    </a:lnTo>
                    <a:lnTo>
                      <a:pt x="1226" y="2020"/>
                    </a:lnTo>
                    <a:lnTo>
                      <a:pt x="1248" y="1996"/>
                    </a:lnTo>
                    <a:lnTo>
                      <a:pt x="1271" y="1972"/>
                    </a:lnTo>
                    <a:lnTo>
                      <a:pt x="1294" y="1948"/>
                    </a:lnTo>
                    <a:lnTo>
                      <a:pt x="1317" y="1924"/>
                    </a:lnTo>
                    <a:lnTo>
                      <a:pt x="1341" y="1901"/>
                    </a:lnTo>
                    <a:lnTo>
                      <a:pt x="1364" y="1878"/>
                    </a:lnTo>
                    <a:lnTo>
                      <a:pt x="1388" y="1856"/>
                    </a:lnTo>
                    <a:lnTo>
                      <a:pt x="1413" y="1833"/>
                    </a:lnTo>
                    <a:lnTo>
                      <a:pt x="1437" y="1811"/>
                    </a:lnTo>
                    <a:lnTo>
                      <a:pt x="1462" y="1789"/>
                    </a:lnTo>
                    <a:lnTo>
                      <a:pt x="1487" y="1768"/>
                    </a:lnTo>
                    <a:lnTo>
                      <a:pt x="1513" y="1747"/>
                    </a:lnTo>
                    <a:lnTo>
                      <a:pt x="1538" y="1726"/>
                    </a:lnTo>
                    <a:lnTo>
                      <a:pt x="1564" y="1705"/>
                    </a:lnTo>
                    <a:lnTo>
                      <a:pt x="1590" y="1685"/>
                    </a:lnTo>
                    <a:lnTo>
                      <a:pt x="1616" y="1665"/>
                    </a:lnTo>
                    <a:lnTo>
                      <a:pt x="1643" y="1646"/>
                    </a:lnTo>
                    <a:lnTo>
                      <a:pt x="1670" y="1626"/>
                    </a:lnTo>
                    <a:lnTo>
                      <a:pt x="1697" y="1608"/>
                    </a:lnTo>
                    <a:lnTo>
                      <a:pt x="1724" y="1589"/>
                    </a:lnTo>
                    <a:lnTo>
                      <a:pt x="1752" y="1571"/>
                    </a:lnTo>
                    <a:lnTo>
                      <a:pt x="1779" y="1553"/>
                    </a:lnTo>
                    <a:lnTo>
                      <a:pt x="1807" y="1535"/>
                    </a:lnTo>
                    <a:lnTo>
                      <a:pt x="1836" y="1518"/>
                    </a:lnTo>
                    <a:lnTo>
                      <a:pt x="1864" y="1501"/>
                    </a:lnTo>
                    <a:lnTo>
                      <a:pt x="1892" y="1485"/>
                    </a:lnTo>
                    <a:lnTo>
                      <a:pt x="1921" y="1468"/>
                    </a:lnTo>
                    <a:lnTo>
                      <a:pt x="1950" y="1453"/>
                    </a:lnTo>
                    <a:lnTo>
                      <a:pt x="1979" y="1437"/>
                    </a:lnTo>
                    <a:lnTo>
                      <a:pt x="2009" y="1422"/>
                    </a:lnTo>
                    <a:lnTo>
                      <a:pt x="2038" y="1407"/>
                    </a:lnTo>
                    <a:lnTo>
                      <a:pt x="2068" y="1393"/>
                    </a:lnTo>
                    <a:lnTo>
                      <a:pt x="2098" y="1379"/>
                    </a:lnTo>
                    <a:lnTo>
                      <a:pt x="2128" y="1365"/>
                    </a:lnTo>
                    <a:lnTo>
                      <a:pt x="2158" y="1352"/>
                    </a:lnTo>
                    <a:lnTo>
                      <a:pt x="2189" y="1339"/>
                    </a:lnTo>
                    <a:lnTo>
                      <a:pt x="2219" y="1326"/>
                    </a:lnTo>
                    <a:lnTo>
                      <a:pt x="2250" y="1314"/>
                    </a:lnTo>
                    <a:lnTo>
                      <a:pt x="2281" y="1302"/>
                    </a:lnTo>
                    <a:lnTo>
                      <a:pt x="2311" y="1291"/>
                    </a:lnTo>
                    <a:lnTo>
                      <a:pt x="2343" y="1280"/>
                    </a:lnTo>
                  </a:path>
                </a:pathLst>
              </a:custGeom>
              <a:solidFill>
                <a:srgbClr val="FFFF57">
                  <a:alpha val="89804"/>
                </a:srgbClr>
              </a:solidFill>
              <a:ln w="25400">
                <a:noFill/>
                <a:prstDash val="solid"/>
                <a:round/>
                <a:headEnd/>
                <a:tailEnd/>
              </a:ln>
              <a:effectLst>
                <a:outerShdw blurRad="44450" dist="27940" dir="5400000" algn="ctr">
                  <a:srgbClr val="000000">
                    <a:alpha val="32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balanced" dir="t">
                  <a:rot lat="0" lon="0" rev="8700000"/>
                </a:lightRig>
              </a:scene3d>
              <a:sp3d>
                <a:bevelT w="190500" h="38100"/>
              </a:sp3d>
            </xdr:spPr>
          </xdr:sp>
        </xdr:grpSp>
      </xdr:grpSp>
      <xdr:graphicFrame macro="">
        <xdr:nvGraphicFramePr>
          <xdr:cNvPr id="85" name="Chart 2"/>
          <xdr:cNvGraphicFramePr>
            <a:graphicFrameLocks/>
          </xdr:cNvGraphicFramePr>
        </xdr:nvGraphicFramePr>
        <xdr:xfrm>
          <a:off x="482512" y="4076699"/>
          <a:ext cx="1108164" cy="751599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  <xdr:sp macro="" textlink="">
        <xdr:nvSpPr>
          <xdr:cNvPr id="86" name="Oval 3"/>
          <xdr:cNvSpPr/>
        </xdr:nvSpPr>
        <xdr:spPr bwMode="auto">
          <a:xfrm>
            <a:off x="806513" y="4471843"/>
            <a:ext cx="463543" cy="468000"/>
          </a:xfrm>
          <a:prstGeom prst="ellipse">
            <a:avLst/>
          </a:prstGeom>
          <a:solidFill>
            <a:schemeClr val="tx1">
              <a:lumMod val="85000"/>
              <a:lumOff val="15000"/>
            </a:schemeClr>
          </a:solidFill>
          <a:ln>
            <a:noFill/>
          </a:ln>
          <a:effectLst>
            <a:outerShdw blurRad="44450" dist="27940" dir="5400000" algn="ctr">
              <a:srgbClr val="000000">
                <a:alpha val="32000"/>
              </a:srgbClr>
            </a:outerShdw>
          </a:effectLst>
          <a:scene3d>
            <a:camera prst="perspectiveFront"/>
            <a:lightRig rig="balanced" dir="t">
              <a:rot lat="0" lon="0" rev="8700000"/>
            </a:lightRig>
          </a:scene3d>
          <a:sp3d>
            <a:bevelT w="190500" h="38100"/>
          </a:sp3d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endParaRPr lang="en-US" sz="1100"/>
          </a:p>
        </xdr:txBody>
      </xdr:sp>
      <xdr:sp macro="" textlink="$I$26">
        <xdr:nvSpPr>
          <xdr:cNvPr id="87" name="TextBox 483"/>
          <xdr:cNvSpPr txBox="1"/>
        </xdr:nvSpPr>
        <xdr:spPr bwMode="auto">
          <a:xfrm>
            <a:off x="752475" y="4584250"/>
            <a:ext cx="547354" cy="254450"/>
          </a:xfrm>
          <a:prstGeom prst="rect">
            <a:avLst/>
          </a:prstGeom>
          <a:noFill/>
          <a:ln w="9525" cmpd="sng">
            <a:noFill/>
          </a:ln>
          <a:effectLst>
            <a:outerShdw blurRad="44450" dist="27940" dir="5400000" algn="ctr">
              <a:srgbClr val="000000">
                <a:alpha val="32000"/>
              </a:srgbClr>
            </a:outerShdw>
          </a:effectLst>
          <a:scene3d>
            <a:camera prst="perspectiveFront"/>
            <a:lightRig rig="balanced" dir="t">
              <a:rot lat="0" lon="0" rev="8700000"/>
            </a:lightRig>
          </a:scene3d>
          <a:sp3d>
            <a:bevelT w="190500" h="38100"/>
          </a:sp3d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pPr algn="ctr"/>
            <a:fld id="{9BAC387C-8877-4DA9-9059-EC2DED3DE999}" type="TxLink">
              <a:rPr lang="en-US" sz="1100" b="1" i="0" u="none" strike="noStrike">
                <a:solidFill>
                  <a:schemeClr val="bg1"/>
                </a:solidFill>
                <a:latin typeface="Calibri"/>
                <a:cs typeface="Calibri"/>
              </a:rPr>
              <a:pPr algn="ctr"/>
              <a:t>#VALOR!</a:t>
            </a:fld>
            <a:endParaRPr lang="en-US" sz="1100" b="1">
              <a:solidFill>
                <a:schemeClr val="bg1"/>
              </a:solidFill>
              <a:latin typeface="Arial" pitchFamily="34" charset="0"/>
              <a:cs typeface="Arial" pitchFamily="34" charset="0"/>
            </a:endParaRPr>
          </a:p>
        </xdr:txBody>
      </xdr:sp>
    </xdr:grpSp>
    <xdr:clientData/>
  </xdr:twoCellAnchor>
  <xdr:twoCellAnchor>
    <xdr:from>
      <xdr:col>11</xdr:col>
      <xdr:colOff>457200</xdr:colOff>
      <xdr:row>17</xdr:row>
      <xdr:rowOff>37233</xdr:rowOff>
    </xdr:from>
    <xdr:to>
      <xdr:col>12</xdr:col>
      <xdr:colOff>394954</xdr:colOff>
      <xdr:row>18</xdr:row>
      <xdr:rowOff>132356</xdr:rowOff>
    </xdr:to>
    <xdr:sp macro="" textlink="$H$26">
      <xdr:nvSpPr>
        <xdr:cNvPr id="100" name="TextBox 483"/>
        <xdr:cNvSpPr txBox="1"/>
      </xdr:nvSpPr>
      <xdr:spPr bwMode="auto">
        <a:xfrm>
          <a:off x="4895850" y="2710583"/>
          <a:ext cx="547354" cy="253873"/>
        </a:xfrm>
        <a:prstGeom prst="rect">
          <a:avLst/>
        </a:prstGeom>
        <a:solidFill>
          <a:srgbClr val="92D050"/>
        </a:solidFill>
        <a:ln w="9525" cmpd="sng"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perspectiveFront"/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ctr"/>
          <a:fld id="{C0AFA12B-09AA-41FD-8F4E-8CCE3DC78C3D}" type="TxLink">
            <a:rPr lang="en-US" sz="1100" b="1" i="0" u="none" strike="noStrike">
              <a:solidFill>
                <a:schemeClr val="bg1"/>
              </a:solidFill>
              <a:latin typeface="Calibri"/>
              <a:ea typeface="+mn-ea"/>
              <a:cs typeface="Calibri"/>
            </a:rPr>
            <a:pPr marL="0" indent="0" algn="ctr"/>
            <a:t>25</a:t>
          </a:fld>
          <a:endParaRPr lang="en-US" sz="1000" b="1" i="0" u="none" strike="noStrike">
            <a:solidFill>
              <a:schemeClr val="bg1"/>
            </a:solidFill>
            <a:latin typeface="Arialri"/>
            <a:ea typeface="+mn-ea"/>
            <a:cs typeface="Arial" pitchFamily="34" charset="0"/>
          </a:endParaRPr>
        </a:p>
      </xdr:txBody>
    </xdr:sp>
    <xdr:clientData/>
  </xdr:twoCellAnchor>
  <xdr:twoCellAnchor>
    <xdr:from>
      <xdr:col>10</xdr:col>
      <xdr:colOff>190500</xdr:colOff>
      <xdr:row>17</xdr:row>
      <xdr:rowOff>37233</xdr:rowOff>
    </xdr:from>
    <xdr:to>
      <xdr:col>11</xdr:col>
      <xdr:colOff>128254</xdr:colOff>
      <xdr:row>18</xdr:row>
      <xdr:rowOff>132356</xdr:rowOff>
    </xdr:to>
    <xdr:sp macro="" textlink="$I$26">
      <xdr:nvSpPr>
        <xdr:cNvPr id="101" name="TextBox 483"/>
        <xdr:cNvSpPr txBox="1"/>
      </xdr:nvSpPr>
      <xdr:spPr bwMode="auto">
        <a:xfrm>
          <a:off x="4019550" y="2710583"/>
          <a:ext cx="547354" cy="253873"/>
        </a:xfrm>
        <a:prstGeom prst="rect">
          <a:avLst/>
        </a:prstGeom>
        <a:solidFill>
          <a:schemeClr val="bg2">
            <a:lumMod val="25000"/>
          </a:schemeClr>
        </a:solidFill>
        <a:ln w="9525" cmpd="sng"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perspectiveFront"/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fld id="{EB43B4D2-752C-475F-AB2D-D6368BA68EFC}" type="TxLink">
            <a:rPr lang="en-US" sz="1100" b="1" i="0" u="none" strike="noStrike">
              <a:solidFill>
                <a:schemeClr val="bg1"/>
              </a:solidFill>
              <a:latin typeface="Calibri"/>
              <a:cs typeface="Calibri"/>
            </a:rPr>
            <a:pPr algn="ctr"/>
            <a:t>#VALOR!</a:t>
          </a:fld>
          <a:endParaRPr lang="en-US" sz="1100" b="1">
            <a:solidFill>
              <a:schemeClr val="bg1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11</xdr:col>
      <xdr:colOff>114300</xdr:colOff>
      <xdr:row>17</xdr:row>
      <xdr:rowOff>46758</xdr:rowOff>
    </xdr:from>
    <xdr:to>
      <xdr:col>11</xdr:col>
      <xdr:colOff>447675</xdr:colOff>
      <xdr:row>18</xdr:row>
      <xdr:rowOff>106506</xdr:rowOff>
    </xdr:to>
    <xdr:sp macro="" textlink="">
      <xdr:nvSpPr>
        <xdr:cNvPr id="102" name="CaixaDeTexto 101"/>
        <xdr:cNvSpPr txBox="1"/>
      </xdr:nvSpPr>
      <xdr:spPr>
        <a:xfrm>
          <a:off x="4552950" y="2720108"/>
          <a:ext cx="333375" cy="21849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pt-BR" sz="1000">
              <a:latin typeface="+mn-lt"/>
            </a:rPr>
            <a:t>de</a:t>
          </a:r>
        </a:p>
      </xdr:txBody>
    </xdr:sp>
    <xdr:clientData/>
  </xdr:twoCellAnchor>
  <xdr:twoCellAnchor>
    <xdr:from>
      <xdr:col>14</xdr:col>
      <xdr:colOff>0</xdr:colOff>
      <xdr:row>8</xdr:row>
      <xdr:rowOff>51288</xdr:rowOff>
    </xdr:from>
    <xdr:to>
      <xdr:col>16</xdr:col>
      <xdr:colOff>600075</xdr:colOff>
      <xdr:row>19</xdr:row>
      <xdr:rowOff>147205</xdr:rowOff>
    </xdr:to>
    <xdr:sp macro="" textlink="">
      <xdr:nvSpPr>
        <xdr:cNvPr id="103" name="Rounded Rectangle 248"/>
        <xdr:cNvSpPr/>
      </xdr:nvSpPr>
      <xdr:spPr bwMode="auto">
        <a:xfrm>
          <a:off x="5715000" y="1295888"/>
          <a:ext cx="1819275" cy="1842167"/>
        </a:xfrm>
        <a:prstGeom prst="roundRect">
          <a:avLst>
            <a:gd name="adj" fmla="val 10723"/>
          </a:avLst>
        </a:prstGeom>
        <a:solidFill>
          <a:schemeClr val="bg1"/>
        </a:solidFill>
        <a:ln>
          <a:noFill/>
        </a:ln>
        <a:scene3d>
          <a:camera prst="orthographicFront"/>
          <a:lightRig rig="soft" dir="t"/>
        </a:scene3d>
        <a:sp3d prstMaterial="matte">
          <a:bevelT w="165100" h="165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marL="0" indent="0" algn="ctr"/>
          <a:endParaRPr lang="en-US" sz="1100">
            <a:solidFill>
              <a:sysClr val="windowText" lastClr="000000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14</xdr:col>
      <xdr:colOff>72357</xdr:colOff>
      <xdr:row>15</xdr:row>
      <xdr:rowOff>10680</xdr:rowOff>
    </xdr:from>
    <xdr:to>
      <xdr:col>16</xdr:col>
      <xdr:colOff>495301</xdr:colOff>
      <xdr:row>16</xdr:row>
      <xdr:rowOff>108528</xdr:rowOff>
    </xdr:to>
    <xdr:sp macro="" textlink="$AI$27">
      <xdr:nvSpPr>
        <xdr:cNvPr id="104" name="TextBox 474"/>
        <xdr:cNvSpPr txBox="1"/>
      </xdr:nvSpPr>
      <xdr:spPr bwMode="auto">
        <a:xfrm>
          <a:off x="5787357" y="2366530"/>
          <a:ext cx="1642144" cy="256598"/>
        </a:xfrm>
        <a:prstGeom prst="rect">
          <a:avLst/>
        </a:prstGeom>
        <a:solidFill>
          <a:schemeClr val="bg1">
            <a:lumMod val="5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b"/>
        <a:lstStyle/>
        <a:p>
          <a:pPr algn="ctr"/>
          <a:fld id="{74AC4268-CF0B-40A7-B36C-8BAC268917AE}" type="TxLink">
            <a:rPr lang="en-US" sz="1000" b="1" i="0" u="none" strike="noStrike">
              <a:solidFill>
                <a:schemeClr val="bg1"/>
              </a:solidFill>
              <a:latin typeface="Calibri"/>
              <a:cs typeface="Calibri"/>
            </a:rPr>
            <a:pPr algn="ctr"/>
            <a:t>Média R$ Vendidos / Ticket</a:t>
          </a:fld>
          <a:endParaRPr lang="en-US" sz="1000" b="1">
            <a:solidFill>
              <a:schemeClr val="bg1"/>
            </a:solidFill>
            <a:latin typeface="+mn-lt"/>
            <a:cs typeface="Arial" pitchFamily="34" charset="0"/>
          </a:endParaRPr>
        </a:p>
      </xdr:txBody>
    </xdr:sp>
    <xdr:clientData/>
  </xdr:twoCellAnchor>
  <xdr:twoCellAnchor>
    <xdr:from>
      <xdr:col>14</xdr:col>
      <xdr:colOff>88866</xdr:colOff>
      <xdr:row>9</xdr:row>
      <xdr:rowOff>44621</xdr:rowOff>
    </xdr:from>
    <xdr:to>
      <xdr:col>16</xdr:col>
      <xdr:colOff>492746</xdr:colOff>
      <xdr:row>15</xdr:row>
      <xdr:rowOff>43993</xdr:rowOff>
    </xdr:to>
    <xdr:grpSp>
      <xdr:nvGrpSpPr>
        <xdr:cNvPr id="105" name="Grupo 104"/>
        <xdr:cNvGrpSpPr/>
      </xdr:nvGrpSpPr>
      <xdr:grpSpPr>
        <a:xfrm>
          <a:off x="5864024" y="1454989"/>
          <a:ext cx="1620406" cy="961899"/>
          <a:chOff x="222216" y="3968921"/>
          <a:chExt cx="1623080" cy="970922"/>
        </a:xfrm>
      </xdr:grpSpPr>
      <xdr:grpSp>
        <xdr:nvGrpSpPr>
          <xdr:cNvPr id="106" name="Grupo 95"/>
          <xdr:cNvGrpSpPr/>
        </xdr:nvGrpSpPr>
        <xdr:grpSpPr>
          <a:xfrm>
            <a:off x="222216" y="3968921"/>
            <a:ext cx="1623080" cy="860254"/>
            <a:chOff x="155541" y="4035596"/>
            <a:chExt cx="1623080" cy="860254"/>
          </a:xfrm>
        </xdr:grpSpPr>
        <xdr:sp macro="" textlink="'Dashboard Diagnóstico'!AJ72">
          <xdr:nvSpPr>
            <xdr:cNvPr id="110" name="TextBox 476"/>
            <xdr:cNvSpPr txBox="1"/>
          </xdr:nvSpPr>
          <xdr:spPr bwMode="auto">
            <a:xfrm>
              <a:off x="312537" y="4686010"/>
              <a:ext cx="373263" cy="209840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wrap="square" rtlCol="0" anchor="ctr"/>
            <a:lstStyle/>
            <a:p>
              <a:pPr algn="ctr"/>
              <a:fld id="{9922BC7F-7A75-4038-8A0A-8372C869246C}" type="TxLink">
                <a:rPr lang="en-US" sz="700" b="1" i="0" u="none" strike="noStrike" cap="none" spc="0">
                  <a:ln>
                    <a:noFill/>
                  </a:ln>
                  <a:solidFill>
                    <a:srgbClr val="000000"/>
                  </a:solidFill>
                  <a:effectLst/>
                  <a:latin typeface="Calibri"/>
                  <a:cs typeface="Calibri"/>
                </a:rPr>
                <a:pPr algn="ctr"/>
                <a:t>80</a:t>
              </a:fld>
              <a:endParaRPr lang="en-US" sz="700" b="1" cap="none" spc="0">
                <a:ln>
                  <a:noFill/>
                </a:ln>
                <a:solidFill>
                  <a:sysClr val="windowText" lastClr="000000"/>
                </a:solidFill>
                <a:effectLst/>
                <a:latin typeface="+mn-lt"/>
              </a:endParaRPr>
            </a:p>
          </xdr:txBody>
        </xdr:sp>
        <xdr:sp macro="" textlink="'Dashboard Diagnóstico'!AJ75">
          <xdr:nvSpPr>
            <xdr:cNvPr id="111" name="TextBox 477"/>
            <xdr:cNvSpPr txBox="1"/>
          </xdr:nvSpPr>
          <xdr:spPr bwMode="auto">
            <a:xfrm>
              <a:off x="428768" y="4464593"/>
              <a:ext cx="276082" cy="174082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wrap="square" rtlCol="0" anchor="ctr"/>
            <a:lstStyle/>
            <a:p>
              <a:pPr algn="ctr"/>
              <a:fld id="{25A595A6-938C-406E-AB6F-020AF063732B}" type="TxLink">
                <a:rPr lang="en-US" sz="700" b="1" i="0" u="none" strike="noStrike" cap="none" spc="0">
                  <a:ln>
                    <a:noFill/>
                  </a:ln>
                  <a:solidFill>
                    <a:srgbClr val="000000"/>
                  </a:solidFill>
                  <a:effectLst/>
                  <a:latin typeface="Calibri"/>
                  <a:cs typeface="Calibri"/>
                </a:rPr>
                <a:pPr algn="ctr"/>
                <a:t>92</a:t>
              </a:fld>
              <a:endParaRPr lang="en-US" sz="700" b="1" cap="none" spc="0">
                <a:ln>
                  <a:noFill/>
                </a:ln>
                <a:solidFill>
                  <a:sysClr val="windowText" lastClr="000000"/>
                </a:solidFill>
                <a:effectLst/>
                <a:latin typeface="+mn-lt"/>
              </a:endParaRPr>
            </a:p>
          </xdr:txBody>
        </xdr:sp>
        <xdr:sp macro="" textlink="'Dashboard Diagnóstico'!AJ76">
          <xdr:nvSpPr>
            <xdr:cNvPr id="112" name="TextBox 478"/>
            <xdr:cNvSpPr txBox="1"/>
          </xdr:nvSpPr>
          <xdr:spPr bwMode="auto">
            <a:xfrm>
              <a:off x="683491" y="4268354"/>
              <a:ext cx="327066" cy="236971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wrap="square" rtlCol="0" anchor="ctr"/>
            <a:lstStyle/>
            <a:p>
              <a:pPr algn="ctr"/>
              <a:fld id="{47331530-A9AD-464B-86B7-BC90B0DD94FD}" type="TxLink">
                <a:rPr lang="en-US" sz="700" b="1" i="0" u="none" strike="noStrike" cap="none" spc="0">
                  <a:ln>
                    <a:noFill/>
                  </a:ln>
                  <a:solidFill>
                    <a:srgbClr val="000000"/>
                  </a:solidFill>
                  <a:effectLst/>
                  <a:latin typeface="Calibri"/>
                  <a:cs typeface="Calibri"/>
                </a:rPr>
                <a:pPr algn="ctr"/>
                <a:t>104</a:t>
              </a:fld>
              <a:endParaRPr lang="en-US" sz="700" b="1" cap="none" spc="0">
                <a:ln>
                  <a:noFill/>
                </a:ln>
                <a:solidFill>
                  <a:sysClr val="windowText" lastClr="000000"/>
                </a:solidFill>
                <a:effectLst/>
                <a:latin typeface="+mn-lt"/>
              </a:endParaRPr>
            </a:p>
          </xdr:txBody>
        </xdr:sp>
        <xdr:sp macro="" textlink="'Dashboard Diagnóstico'!AJ77">
          <xdr:nvSpPr>
            <xdr:cNvPr id="113" name="TextBox 479"/>
            <xdr:cNvSpPr txBox="1"/>
          </xdr:nvSpPr>
          <xdr:spPr bwMode="auto">
            <a:xfrm>
              <a:off x="965422" y="4291624"/>
              <a:ext cx="353116" cy="185126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wrap="square" rtlCol="0" anchor="ctr"/>
            <a:lstStyle/>
            <a:p>
              <a:pPr algn="ctr"/>
              <a:fld id="{10FB0B9C-10AC-49C3-990C-316A0EDF6F84}" type="TxLink">
                <a:rPr lang="en-US" sz="700" b="1" i="0" u="none" strike="noStrike" cap="none" spc="0">
                  <a:ln>
                    <a:noFill/>
                  </a:ln>
                  <a:solidFill>
                    <a:srgbClr val="000000"/>
                  </a:solidFill>
                  <a:effectLst/>
                  <a:latin typeface="Calibri"/>
                  <a:cs typeface="Calibri"/>
                </a:rPr>
                <a:pPr algn="ctr"/>
                <a:t>116</a:t>
              </a:fld>
              <a:endParaRPr lang="en-US" sz="700" b="1" cap="none" spc="0">
                <a:ln>
                  <a:noFill/>
                </a:ln>
                <a:solidFill>
                  <a:sysClr val="windowText" lastClr="000000"/>
                </a:solidFill>
                <a:effectLst/>
                <a:latin typeface="+mn-lt"/>
              </a:endParaRPr>
            </a:p>
          </xdr:txBody>
        </xdr:sp>
        <xdr:sp macro="" textlink="'Dashboard Diagnóstico'!AJ78">
          <xdr:nvSpPr>
            <xdr:cNvPr id="114" name="TextBox 480"/>
            <xdr:cNvSpPr txBox="1"/>
          </xdr:nvSpPr>
          <xdr:spPr bwMode="auto">
            <a:xfrm>
              <a:off x="1177275" y="4440236"/>
              <a:ext cx="368901" cy="2079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wrap="square" rtlCol="0" anchor="ctr"/>
            <a:lstStyle/>
            <a:p>
              <a:pPr algn="ctr"/>
              <a:fld id="{E929E493-79A3-405B-88E0-C56071C33DDC}" type="TxLink">
                <a:rPr lang="en-US" sz="700" b="1" i="0" u="none" strike="noStrike" cap="none" spc="0">
                  <a:ln>
                    <a:noFill/>
                  </a:ln>
                  <a:solidFill>
                    <a:srgbClr val="000000"/>
                  </a:solidFill>
                  <a:effectLst/>
                  <a:latin typeface="Calibri"/>
                  <a:cs typeface="Calibri"/>
                </a:rPr>
                <a:pPr algn="ctr"/>
                <a:t>128</a:t>
              </a:fld>
              <a:endParaRPr lang="en-US" sz="700" b="1" cap="none" spc="0">
                <a:ln>
                  <a:noFill/>
                </a:ln>
                <a:solidFill>
                  <a:sysClr val="windowText" lastClr="000000"/>
                </a:solidFill>
                <a:effectLst/>
                <a:latin typeface="+mn-lt"/>
              </a:endParaRPr>
            </a:p>
          </xdr:txBody>
        </xdr:sp>
        <xdr:sp macro="" textlink="'Dashboard Diagnóstico'!AJ73">
          <xdr:nvSpPr>
            <xdr:cNvPr id="115" name="TextBox 481"/>
            <xdr:cNvSpPr txBox="1"/>
          </xdr:nvSpPr>
          <xdr:spPr bwMode="auto">
            <a:xfrm>
              <a:off x="1246835" y="4676485"/>
              <a:ext cx="334315" cy="21936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wrap="square" rtlCol="0" anchor="ctr"/>
            <a:lstStyle/>
            <a:p>
              <a:pPr algn="ctr"/>
              <a:fld id="{E088AAD9-D2C7-451C-A9CC-2E2758F3230F}" type="TxLink">
                <a:rPr lang="en-US" sz="700" b="1" i="0" u="none" strike="noStrike" cap="none" spc="0">
                  <a:ln>
                    <a:noFill/>
                  </a:ln>
                  <a:solidFill>
                    <a:srgbClr val="000000"/>
                  </a:solidFill>
                  <a:effectLst/>
                  <a:latin typeface="Calibri"/>
                  <a:cs typeface="Calibri"/>
                </a:rPr>
                <a:pPr algn="ctr"/>
                <a:t>140</a:t>
              </a:fld>
              <a:endParaRPr lang="en-US" sz="700" b="1" cap="none" spc="0">
                <a:ln>
                  <a:noFill/>
                </a:ln>
                <a:solidFill>
                  <a:sysClr val="windowText" lastClr="000000"/>
                </a:solidFill>
                <a:effectLst/>
                <a:latin typeface="+mn-lt"/>
              </a:endParaRPr>
            </a:p>
          </xdr:txBody>
        </xdr:sp>
        <xdr:grpSp>
          <xdr:nvGrpSpPr>
            <xdr:cNvPr id="116" name="Grupo 2141"/>
            <xdr:cNvGrpSpPr>
              <a:grpSpLocks noChangeAspect="1"/>
            </xdr:cNvGrpSpPr>
          </xdr:nvGrpSpPr>
          <xdr:grpSpPr>
            <a:xfrm>
              <a:off x="155541" y="4035596"/>
              <a:ext cx="1623080" cy="756000"/>
              <a:chOff x="212691" y="3873671"/>
              <a:chExt cx="2337595" cy="1088806"/>
            </a:xfrm>
          </xdr:grpSpPr>
          <xdr:sp macro="" textlink="">
            <xdr:nvSpPr>
              <xdr:cNvPr id="117" name="Freeform 362"/>
              <xdr:cNvSpPr>
                <a:spLocks/>
              </xdr:cNvSpPr>
            </xdr:nvSpPr>
            <xdr:spPr bwMode="auto">
              <a:xfrm>
                <a:off x="1044566" y="3873671"/>
                <a:ext cx="673845" cy="399537"/>
              </a:xfrm>
              <a:custGeom>
                <a:avLst/>
                <a:gdLst>
                  <a:gd name="T0" fmla="*/ 2147483647 w 2344"/>
                  <a:gd name="T1" fmla="*/ 2147483647 h 1470"/>
                  <a:gd name="T2" fmla="*/ 2147483647 w 2344"/>
                  <a:gd name="T3" fmla="*/ 2147483647 h 1470"/>
                  <a:gd name="T4" fmla="*/ 2147483647 w 2344"/>
                  <a:gd name="T5" fmla="*/ 2147483647 h 1470"/>
                  <a:gd name="T6" fmla="*/ 2147483647 w 2344"/>
                  <a:gd name="T7" fmla="*/ 2147483647 h 1470"/>
                  <a:gd name="T8" fmla="*/ 2147483647 w 2344"/>
                  <a:gd name="T9" fmla="*/ 2147483647 h 1470"/>
                  <a:gd name="T10" fmla="*/ 2147483647 w 2344"/>
                  <a:gd name="T11" fmla="*/ 2147483647 h 1470"/>
                  <a:gd name="T12" fmla="*/ 2147483647 w 2344"/>
                  <a:gd name="T13" fmla="*/ 2147483647 h 1470"/>
                  <a:gd name="T14" fmla="*/ 2147483647 w 2344"/>
                  <a:gd name="T15" fmla="*/ 2147483647 h 1470"/>
                  <a:gd name="T16" fmla="*/ 2147483647 w 2344"/>
                  <a:gd name="T17" fmla="*/ 2147483647 h 1470"/>
                  <a:gd name="T18" fmla="*/ 2147483647 w 2344"/>
                  <a:gd name="T19" fmla="*/ 2147483647 h 1470"/>
                  <a:gd name="T20" fmla="*/ 2147483647 w 2344"/>
                  <a:gd name="T21" fmla="*/ 2147483647 h 1470"/>
                  <a:gd name="T22" fmla="*/ 2147483647 w 2344"/>
                  <a:gd name="T23" fmla="*/ 2147483647 h 1470"/>
                  <a:gd name="T24" fmla="*/ 2147483647 w 2344"/>
                  <a:gd name="T25" fmla="*/ 2147483647 h 1470"/>
                  <a:gd name="T26" fmla="*/ 2147483647 w 2344"/>
                  <a:gd name="T27" fmla="*/ 2147483647 h 1470"/>
                  <a:gd name="T28" fmla="*/ 2147483647 w 2344"/>
                  <a:gd name="T29" fmla="*/ 2147483647 h 1470"/>
                  <a:gd name="T30" fmla="*/ 2147483647 w 2344"/>
                  <a:gd name="T31" fmla="*/ 2147483647 h 1470"/>
                  <a:gd name="T32" fmla="*/ 2147483647 w 2344"/>
                  <a:gd name="T33" fmla="*/ 2147483647 h 1470"/>
                  <a:gd name="T34" fmla="*/ 2147483647 w 2344"/>
                  <a:gd name="T35" fmla="*/ 0 h 1470"/>
                  <a:gd name="T36" fmla="*/ 2147483647 w 2344"/>
                  <a:gd name="T37" fmla="*/ 0 h 1470"/>
                  <a:gd name="T38" fmla="*/ 2147483647 w 2344"/>
                  <a:gd name="T39" fmla="*/ 2147483647 h 1470"/>
                  <a:gd name="T40" fmla="*/ 2147483647 w 2344"/>
                  <a:gd name="T41" fmla="*/ 2147483647 h 1470"/>
                  <a:gd name="T42" fmla="*/ 2147483647 w 2344"/>
                  <a:gd name="T43" fmla="*/ 2147483647 h 1470"/>
                  <a:gd name="T44" fmla="*/ 2147483647 w 2344"/>
                  <a:gd name="T45" fmla="*/ 2147483647 h 1470"/>
                  <a:gd name="T46" fmla="*/ 2147483647 w 2344"/>
                  <a:gd name="T47" fmla="*/ 2147483647 h 1470"/>
                  <a:gd name="T48" fmla="*/ 2147483647 w 2344"/>
                  <a:gd name="T49" fmla="*/ 2147483647 h 1470"/>
                  <a:gd name="T50" fmla="*/ 2147483647 w 2344"/>
                  <a:gd name="T51" fmla="*/ 2147483647 h 1470"/>
                  <a:gd name="T52" fmla="*/ 2147483647 w 2344"/>
                  <a:gd name="T53" fmla="*/ 2147483647 h 1470"/>
                  <a:gd name="T54" fmla="*/ 2147483647 w 2344"/>
                  <a:gd name="T55" fmla="*/ 2147483647 h 1470"/>
                  <a:gd name="T56" fmla="*/ 2147483647 w 2344"/>
                  <a:gd name="T57" fmla="*/ 2147483647 h 1470"/>
                  <a:gd name="T58" fmla="*/ 2147483647 w 2344"/>
                  <a:gd name="T59" fmla="*/ 2147483647 h 1470"/>
                  <a:gd name="T60" fmla="*/ 2147483647 w 2344"/>
                  <a:gd name="T61" fmla="*/ 2147483647 h 1470"/>
                  <a:gd name="T62" fmla="*/ 2147483647 w 2344"/>
                  <a:gd name="T63" fmla="*/ 2147483647 h 1470"/>
                  <a:gd name="T64" fmla="*/ 2147483647 w 2344"/>
                  <a:gd name="T65" fmla="*/ 2147483647 h 1470"/>
                  <a:gd name="T66" fmla="*/ 2147483647 w 2344"/>
                  <a:gd name="T67" fmla="*/ 2147483647 h 1470"/>
                  <a:gd name="T68" fmla="*/ 2147483647 w 2344"/>
                  <a:gd name="T69" fmla="*/ 2147483647 h 1470"/>
                  <a:gd name="T70" fmla="*/ 2147483647 w 2344"/>
                  <a:gd name="T71" fmla="*/ 2147483647 h 1470"/>
                  <a:gd name="T72" fmla="*/ 2147483647 w 2344"/>
                  <a:gd name="T73" fmla="*/ 2147483647 h 1470"/>
                  <a:gd name="T74" fmla="*/ 2147483647 w 2344"/>
                  <a:gd name="T75" fmla="*/ 2147483647 h 1470"/>
                  <a:gd name="T76" fmla="*/ 2147483647 w 2344"/>
                  <a:gd name="T77" fmla="*/ 2147483647 h 1470"/>
                  <a:gd name="T78" fmla="*/ 2147483647 w 2344"/>
                  <a:gd name="T79" fmla="*/ 2147483647 h 1470"/>
                  <a:gd name="T80" fmla="*/ 2147483647 w 2344"/>
                  <a:gd name="T81" fmla="*/ 2147483647 h 1470"/>
                  <a:gd name="T82" fmla="*/ 2147483647 w 2344"/>
                  <a:gd name="T83" fmla="*/ 2147483647 h 1470"/>
                  <a:gd name="T84" fmla="*/ 2147483647 w 2344"/>
                  <a:gd name="T85" fmla="*/ 2147483647 h 1470"/>
                  <a:gd name="T86" fmla="*/ 2147483647 w 2344"/>
                  <a:gd name="T87" fmla="*/ 2147483647 h 1470"/>
                  <a:gd name="T88" fmla="*/ 2147483647 w 2344"/>
                  <a:gd name="T89" fmla="*/ 2147483647 h 1470"/>
                  <a:gd name="T90" fmla="*/ 2147483647 w 2344"/>
                  <a:gd name="T91" fmla="*/ 2147483647 h 1470"/>
                  <a:gd name="T92" fmla="*/ 2147483647 w 2344"/>
                  <a:gd name="T93" fmla="*/ 2147483647 h 1470"/>
                  <a:gd name="T94" fmla="*/ 2147483647 w 2344"/>
                  <a:gd name="T95" fmla="*/ 2147483647 h 1470"/>
                  <a:gd name="T96" fmla="*/ 2147483647 w 2344"/>
                  <a:gd name="T97" fmla="*/ 2147483647 h 1470"/>
                  <a:gd name="T98" fmla="*/ 2147483647 w 2344"/>
                  <a:gd name="T99" fmla="*/ 2147483647 h 1470"/>
                  <a:gd name="T100" fmla="*/ 2147483647 w 2344"/>
                  <a:gd name="T101" fmla="*/ 2147483647 h 1470"/>
                  <a:gd name="T102" fmla="*/ 2147483647 w 2344"/>
                  <a:gd name="T103" fmla="*/ 2147483647 h 1470"/>
                  <a:gd name="T104" fmla="*/ 2147483647 w 2344"/>
                  <a:gd name="T105" fmla="*/ 2147483647 h 1470"/>
                  <a:gd name="T106" fmla="*/ 2147483647 w 2344"/>
                  <a:gd name="T107" fmla="*/ 2147483647 h 1470"/>
                  <a:gd name="T108" fmla="*/ 2147483647 w 2344"/>
                  <a:gd name="T109" fmla="*/ 2147483647 h 1470"/>
                  <a:gd name="T110" fmla="*/ 2147483647 w 2344"/>
                  <a:gd name="T111" fmla="*/ 2147483647 h 1470"/>
                  <a:gd name="T112" fmla="*/ 2147483647 w 2344"/>
                  <a:gd name="T113" fmla="*/ 2147483647 h 1470"/>
                  <a:gd name="T114" fmla="*/ 2147483647 w 2344"/>
                  <a:gd name="T115" fmla="*/ 2147483647 h 1470"/>
                  <a:gd name="T116" fmla="*/ 2147483647 w 2344"/>
                  <a:gd name="T117" fmla="*/ 2147483647 h 1470"/>
                  <a:gd name="T118" fmla="*/ 2147483647 w 2344"/>
                  <a:gd name="T119" fmla="*/ 2147483647 h 1470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  <a:gd name="T132" fmla="*/ 0 60000 65536"/>
                  <a:gd name="T133" fmla="*/ 0 60000 65536"/>
                  <a:gd name="T134" fmla="*/ 0 60000 65536"/>
                  <a:gd name="T135" fmla="*/ 0 60000 65536"/>
                  <a:gd name="T136" fmla="*/ 0 60000 65536"/>
                  <a:gd name="T137" fmla="*/ 0 60000 65536"/>
                  <a:gd name="T138" fmla="*/ 0 60000 65536"/>
                  <a:gd name="T139" fmla="*/ 0 60000 65536"/>
                  <a:gd name="T140" fmla="*/ 0 60000 65536"/>
                  <a:gd name="T141" fmla="*/ 0 60000 65536"/>
                  <a:gd name="T142" fmla="*/ 0 60000 65536"/>
                  <a:gd name="T143" fmla="*/ 0 60000 65536"/>
                  <a:gd name="T144" fmla="*/ 0 60000 65536"/>
                  <a:gd name="T145" fmla="*/ 0 60000 65536"/>
                  <a:gd name="T146" fmla="*/ 0 60000 65536"/>
                  <a:gd name="T147" fmla="*/ 0 60000 65536"/>
                  <a:gd name="T148" fmla="*/ 0 60000 65536"/>
                  <a:gd name="T149" fmla="*/ 0 60000 65536"/>
                  <a:gd name="T150" fmla="*/ 0 60000 65536"/>
                  <a:gd name="T151" fmla="*/ 0 60000 65536"/>
                  <a:gd name="T152" fmla="*/ 0 60000 65536"/>
                  <a:gd name="T153" fmla="*/ 0 60000 65536"/>
                  <a:gd name="T154" fmla="*/ 0 60000 65536"/>
                  <a:gd name="T155" fmla="*/ 0 60000 65536"/>
                  <a:gd name="T156" fmla="*/ 0 60000 65536"/>
                  <a:gd name="T157" fmla="*/ 0 60000 65536"/>
                  <a:gd name="T158" fmla="*/ 0 60000 65536"/>
                  <a:gd name="T159" fmla="*/ 0 60000 65536"/>
                  <a:gd name="T160" fmla="*/ 0 60000 65536"/>
                  <a:gd name="T161" fmla="*/ 0 60000 65536"/>
                  <a:gd name="T162" fmla="*/ 0 60000 65536"/>
                  <a:gd name="T163" fmla="*/ 0 60000 65536"/>
                  <a:gd name="T164" fmla="*/ 0 60000 65536"/>
                  <a:gd name="T165" fmla="*/ 0 60000 65536"/>
                  <a:gd name="T166" fmla="*/ 0 60000 65536"/>
                  <a:gd name="T167" fmla="*/ 0 60000 65536"/>
                  <a:gd name="T168" fmla="*/ 0 60000 65536"/>
                  <a:gd name="T169" fmla="*/ 0 60000 65536"/>
                  <a:gd name="T170" fmla="*/ 0 60000 65536"/>
                  <a:gd name="T171" fmla="*/ 0 60000 65536"/>
                  <a:gd name="T172" fmla="*/ 0 60000 65536"/>
                  <a:gd name="T173" fmla="*/ 0 60000 65536"/>
                  <a:gd name="T174" fmla="*/ 0 60000 65536"/>
                  <a:gd name="T175" fmla="*/ 0 60000 65536"/>
                  <a:gd name="T176" fmla="*/ 0 60000 65536"/>
                  <a:gd name="T177" fmla="*/ 0 60000 65536"/>
                  <a:gd name="T178" fmla="*/ 0 60000 65536"/>
                  <a:gd name="T179" fmla="*/ 0 60000 65536"/>
                  <a:gd name="T180" fmla="*/ 0 w 2344"/>
                  <a:gd name="T181" fmla="*/ 0 h 1470"/>
                  <a:gd name="T182" fmla="*/ 2344 w 2344"/>
                  <a:gd name="T183" fmla="*/ 1470 h 1470"/>
                </a:gdLst>
                <a:ahLst/>
                <a:cxnLst>
                  <a:cxn ang="T120">
                    <a:pos x="T0" y="T1"/>
                  </a:cxn>
                  <a:cxn ang="T121">
                    <a:pos x="T2" y="T3"/>
                  </a:cxn>
                  <a:cxn ang="T122">
                    <a:pos x="T4" y="T5"/>
                  </a:cxn>
                  <a:cxn ang="T123">
                    <a:pos x="T6" y="T7"/>
                  </a:cxn>
                  <a:cxn ang="T124">
                    <a:pos x="T8" y="T9"/>
                  </a:cxn>
                  <a:cxn ang="T125">
                    <a:pos x="T10" y="T11"/>
                  </a:cxn>
                  <a:cxn ang="T126">
                    <a:pos x="T12" y="T13"/>
                  </a:cxn>
                  <a:cxn ang="T127">
                    <a:pos x="T14" y="T15"/>
                  </a:cxn>
                  <a:cxn ang="T128">
                    <a:pos x="T16" y="T17"/>
                  </a:cxn>
                  <a:cxn ang="T129">
                    <a:pos x="T18" y="T19"/>
                  </a:cxn>
                  <a:cxn ang="T130">
                    <a:pos x="T20" y="T21"/>
                  </a:cxn>
                  <a:cxn ang="T131">
                    <a:pos x="T22" y="T23"/>
                  </a:cxn>
                  <a:cxn ang="T132">
                    <a:pos x="T24" y="T25"/>
                  </a:cxn>
                  <a:cxn ang="T133">
                    <a:pos x="T26" y="T27"/>
                  </a:cxn>
                  <a:cxn ang="T134">
                    <a:pos x="T28" y="T29"/>
                  </a:cxn>
                  <a:cxn ang="T135">
                    <a:pos x="T30" y="T31"/>
                  </a:cxn>
                  <a:cxn ang="T136">
                    <a:pos x="T32" y="T33"/>
                  </a:cxn>
                  <a:cxn ang="T137">
                    <a:pos x="T34" y="T35"/>
                  </a:cxn>
                  <a:cxn ang="T138">
                    <a:pos x="T36" y="T37"/>
                  </a:cxn>
                  <a:cxn ang="T139">
                    <a:pos x="T38" y="T39"/>
                  </a:cxn>
                  <a:cxn ang="T140">
                    <a:pos x="T40" y="T41"/>
                  </a:cxn>
                  <a:cxn ang="T141">
                    <a:pos x="T42" y="T43"/>
                  </a:cxn>
                  <a:cxn ang="T142">
                    <a:pos x="T44" y="T45"/>
                  </a:cxn>
                  <a:cxn ang="T143">
                    <a:pos x="T46" y="T47"/>
                  </a:cxn>
                  <a:cxn ang="T144">
                    <a:pos x="T48" y="T49"/>
                  </a:cxn>
                  <a:cxn ang="T145">
                    <a:pos x="T50" y="T51"/>
                  </a:cxn>
                  <a:cxn ang="T146">
                    <a:pos x="T52" y="T53"/>
                  </a:cxn>
                  <a:cxn ang="T147">
                    <a:pos x="T54" y="T55"/>
                  </a:cxn>
                  <a:cxn ang="T148">
                    <a:pos x="T56" y="T57"/>
                  </a:cxn>
                  <a:cxn ang="T149">
                    <a:pos x="T58" y="T59"/>
                  </a:cxn>
                  <a:cxn ang="T150">
                    <a:pos x="T60" y="T61"/>
                  </a:cxn>
                  <a:cxn ang="T151">
                    <a:pos x="T62" y="T63"/>
                  </a:cxn>
                  <a:cxn ang="T152">
                    <a:pos x="T64" y="T65"/>
                  </a:cxn>
                  <a:cxn ang="T153">
                    <a:pos x="T66" y="T67"/>
                  </a:cxn>
                  <a:cxn ang="T154">
                    <a:pos x="T68" y="T69"/>
                  </a:cxn>
                  <a:cxn ang="T155">
                    <a:pos x="T70" y="T71"/>
                  </a:cxn>
                  <a:cxn ang="T156">
                    <a:pos x="T72" y="T73"/>
                  </a:cxn>
                  <a:cxn ang="T157">
                    <a:pos x="T74" y="T75"/>
                  </a:cxn>
                  <a:cxn ang="T158">
                    <a:pos x="T76" y="T77"/>
                  </a:cxn>
                  <a:cxn ang="T159">
                    <a:pos x="T78" y="T79"/>
                  </a:cxn>
                  <a:cxn ang="T160">
                    <a:pos x="T80" y="T81"/>
                  </a:cxn>
                  <a:cxn ang="T161">
                    <a:pos x="T82" y="T83"/>
                  </a:cxn>
                  <a:cxn ang="T162">
                    <a:pos x="T84" y="T85"/>
                  </a:cxn>
                  <a:cxn ang="T163">
                    <a:pos x="T86" y="T87"/>
                  </a:cxn>
                  <a:cxn ang="T164">
                    <a:pos x="T88" y="T89"/>
                  </a:cxn>
                  <a:cxn ang="T165">
                    <a:pos x="T90" y="T91"/>
                  </a:cxn>
                  <a:cxn ang="T166">
                    <a:pos x="T92" y="T93"/>
                  </a:cxn>
                  <a:cxn ang="T167">
                    <a:pos x="T94" y="T95"/>
                  </a:cxn>
                  <a:cxn ang="T168">
                    <a:pos x="T96" y="T97"/>
                  </a:cxn>
                  <a:cxn ang="T169">
                    <a:pos x="T98" y="T99"/>
                  </a:cxn>
                  <a:cxn ang="T170">
                    <a:pos x="T100" y="T101"/>
                  </a:cxn>
                  <a:cxn ang="T171">
                    <a:pos x="T102" y="T103"/>
                  </a:cxn>
                  <a:cxn ang="T172">
                    <a:pos x="T104" y="T105"/>
                  </a:cxn>
                  <a:cxn ang="T173">
                    <a:pos x="T106" y="T107"/>
                  </a:cxn>
                  <a:cxn ang="T174">
                    <a:pos x="T108" y="T109"/>
                  </a:cxn>
                  <a:cxn ang="T175">
                    <a:pos x="T110" y="T111"/>
                  </a:cxn>
                  <a:cxn ang="T176">
                    <a:pos x="T112" y="T113"/>
                  </a:cxn>
                  <a:cxn ang="T177">
                    <a:pos x="T114" y="T115"/>
                  </a:cxn>
                  <a:cxn ang="T178">
                    <a:pos x="T116" y="T117"/>
                  </a:cxn>
                  <a:cxn ang="T179">
                    <a:pos x="T118" y="T119"/>
                  </a:cxn>
                </a:cxnLst>
                <a:rect l="T180" t="T181" r="T182" b="T183"/>
                <a:pathLst>
                  <a:path w="2344" h="1470">
                    <a:moveTo>
                      <a:pt x="1953" y="1470"/>
                    </a:moveTo>
                    <a:lnTo>
                      <a:pt x="1986" y="1362"/>
                    </a:lnTo>
                    <a:lnTo>
                      <a:pt x="2018" y="1254"/>
                    </a:lnTo>
                    <a:lnTo>
                      <a:pt x="2051" y="1146"/>
                    </a:lnTo>
                    <a:lnTo>
                      <a:pt x="2083" y="1038"/>
                    </a:lnTo>
                    <a:lnTo>
                      <a:pt x="2116" y="929"/>
                    </a:lnTo>
                    <a:lnTo>
                      <a:pt x="2149" y="821"/>
                    </a:lnTo>
                    <a:lnTo>
                      <a:pt x="2181" y="713"/>
                    </a:lnTo>
                    <a:lnTo>
                      <a:pt x="2214" y="605"/>
                    </a:lnTo>
                    <a:lnTo>
                      <a:pt x="2246" y="497"/>
                    </a:lnTo>
                    <a:lnTo>
                      <a:pt x="2279" y="389"/>
                    </a:lnTo>
                    <a:lnTo>
                      <a:pt x="2311" y="281"/>
                    </a:lnTo>
                    <a:lnTo>
                      <a:pt x="2344" y="172"/>
                    </a:lnTo>
                    <a:lnTo>
                      <a:pt x="2296" y="158"/>
                    </a:lnTo>
                    <a:lnTo>
                      <a:pt x="2249" y="145"/>
                    </a:lnTo>
                    <a:lnTo>
                      <a:pt x="2201" y="132"/>
                    </a:lnTo>
                    <a:lnTo>
                      <a:pt x="2153" y="120"/>
                    </a:lnTo>
                    <a:lnTo>
                      <a:pt x="2105" y="108"/>
                    </a:lnTo>
                    <a:lnTo>
                      <a:pt x="2057" y="97"/>
                    </a:lnTo>
                    <a:lnTo>
                      <a:pt x="2008" y="87"/>
                    </a:lnTo>
                    <a:lnTo>
                      <a:pt x="1960" y="77"/>
                    </a:lnTo>
                    <a:lnTo>
                      <a:pt x="1911" y="68"/>
                    </a:lnTo>
                    <a:lnTo>
                      <a:pt x="1862" y="59"/>
                    </a:lnTo>
                    <a:lnTo>
                      <a:pt x="1813" y="51"/>
                    </a:lnTo>
                    <a:lnTo>
                      <a:pt x="1764" y="43"/>
                    </a:lnTo>
                    <a:lnTo>
                      <a:pt x="1715" y="36"/>
                    </a:lnTo>
                    <a:lnTo>
                      <a:pt x="1666" y="30"/>
                    </a:lnTo>
                    <a:lnTo>
                      <a:pt x="1617" y="24"/>
                    </a:lnTo>
                    <a:lnTo>
                      <a:pt x="1568" y="19"/>
                    </a:lnTo>
                    <a:lnTo>
                      <a:pt x="1518" y="15"/>
                    </a:lnTo>
                    <a:lnTo>
                      <a:pt x="1469" y="11"/>
                    </a:lnTo>
                    <a:lnTo>
                      <a:pt x="1420" y="7"/>
                    </a:lnTo>
                    <a:lnTo>
                      <a:pt x="1370" y="5"/>
                    </a:lnTo>
                    <a:lnTo>
                      <a:pt x="1321" y="3"/>
                    </a:lnTo>
                    <a:lnTo>
                      <a:pt x="1271" y="1"/>
                    </a:lnTo>
                    <a:lnTo>
                      <a:pt x="1222" y="0"/>
                    </a:lnTo>
                    <a:lnTo>
                      <a:pt x="1172" y="0"/>
                    </a:lnTo>
                    <a:lnTo>
                      <a:pt x="1123" y="0"/>
                    </a:lnTo>
                    <a:lnTo>
                      <a:pt x="1073" y="1"/>
                    </a:lnTo>
                    <a:lnTo>
                      <a:pt x="1024" y="3"/>
                    </a:lnTo>
                    <a:lnTo>
                      <a:pt x="974" y="5"/>
                    </a:lnTo>
                    <a:lnTo>
                      <a:pt x="925" y="7"/>
                    </a:lnTo>
                    <a:lnTo>
                      <a:pt x="875" y="11"/>
                    </a:lnTo>
                    <a:lnTo>
                      <a:pt x="826" y="15"/>
                    </a:lnTo>
                    <a:lnTo>
                      <a:pt x="777" y="19"/>
                    </a:lnTo>
                    <a:lnTo>
                      <a:pt x="727" y="24"/>
                    </a:lnTo>
                    <a:lnTo>
                      <a:pt x="678" y="30"/>
                    </a:lnTo>
                    <a:lnTo>
                      <a:pt x="629" y="36"/>
                    </a:lnTo>
                    <a:lnTo>
                      <a:pt x="580" y="43"/>
                    </a:lnTo>
                    <a:lnTo>
                      <a:pt x="531" y="51"/>
                    </a:lnTo>
                    <a:lnTo>
                      <a:pt x="482" y="59"/>
                    </a:lnTo>
                    <a:lnTo>
                      <a:pt x="433" y="68"/>
                    </a:lnTo>
                    <a:lnTo>
                      <a:pt x="385" y="77"/>
                    </a:lnTo>
                    <a:lnTo>
                      <a:pt x="336" y="87"/>
                    </a:lnTo>
                    <a:lnTo>
                      <a:pt x="288" y="97"/>
                    </a:lnTo>
                    <a:lnTo>
                      <a:pt x="239" y="108"/>
                    </a:lnTo>
                    <a:lnTo>
                      <a:pt x="191" y="120"/>
                    </a:lnTo>
                    <a:lnTo>
                      <a:pt x="143" y="132"/>
                    </a:lnTo>
                    <a:lnTo>
                      <a:pt x="96" y="145"/>
                    </a:lnTo>
                    <a:lnTo>
                      <a:pt x="48" y="158"/>
                    </a:lnTo>
                    <a:lnTo>
                      <a:pt x="0" y="172"/>
                    </a:lnTo>
                    <a:lnTo>
                      <a:pt x="33" y="281"/>
                    </a:lnTo>
                    <a:lnTo>
                      <a:pt x="66" y="389"/>
                    </a:lnTo>
                    <a:lnTo>
                      <a:pt x="98" y="497"/>
                    </a:lnTo>
                    <a:lnTo>
                      <a:pt x="131" y="605"/>
                    </a:lnTo>
                    <a:lnTo>
                      <a:pt x="163" y="713"/>
                    </a:lnTo>
                    <a:lnTo>
                      <a:pt x="196" y="821"/>
                    </a:lnTo>
                    <a:lnTo>
                      <a:pt x="228" y="929"/>
                    </a:lnTo>
                    <a:lnTo>
                      <a:pt x="261" y="1038"/>
                    </a:lnTo>
                    <a:lnTo>
                      <a:pt x="293" y="1146"/>
                    </a:lnTo>
                    <a:lnTo>
                      <a:pt x="326" y="1254"/>
                    </a:lnTo>
                    <a:lnTo>
                      <a:pt x="358" y="1362"/>
                    </a:lnTo>
                    <a:lnTo>
                      <a:pt x="391" y="1470"/>
                    </a:lnTo>
                    <a:lnTo>
                      <a:pt x="423" y="1461"/>
                    </a:lnTo>
                    <a:lnTo>
                      <a:pt x="454" y="1452"/>
                    </a:lnTo>
                    <a:lnTo>
                      <a:pt x="486" y="1443"/>
                    </a:lnTo>
                    <a:lnTo>
                      <a:pt x="518" y="1435"/>
                    </a:lnTo>
                    <a:lnTo>
                      <a:pt x="550" y="1427"/>
                    </a:lnTo>
                    <a:lnTo>
                      <a:pt x="583" y="1420"/>
                    </a:lnTo>
                    <a:lnTo>
                      <a:pt x="615" y="1413"/>
                    </a:lnTo>
                    <a:lnTo>
                      <a:pt x="647" y="1406"/>
                    </a:lnTo>
                    <a:lnTo>
                      <a:pt x="680" y="1400"/>
                    </a:lnTo>
                    <a:lnTo>
                      <a:pt x="712" y="1394"/>
                    </a:lnTo>
                    <a:lnTo>
                      <a:pt x="745" y="1389"/>
                    </a:lnTo>
                    <a:lnTo>
                      <a:pt x="777" y="1384"/>
                    </a:lnTo>
                    <a:lnTo>
                      <a:pt x="810" y="1379"/>
                    </a:lnTo>
                    <a:lnTo>
                      <a:pt x="843" y="1375"/>
                    </a:lnTo>
                    <a:lnTo>
                      <a:pt x="876" y="1371"/>
                    </a:lnTo>
                    <a:lnTo>
                      <a:pt x="909" y="1368"/>
                    </a:lnTo>
                    <a:lnTo>
                      <a:pt x="941" y="1365"/>
                    </a:lnTo>
                    <a:lnTo>
                      <a:pt x="974" y="1362"/>
                    </a:lnTo>
                    <a:lnTo>
                      <a:pt x="1007" y="1360"/>
                    </a:lnTo>
                    <a:lnTo>
                      <a:pt x="1040" y="1358"/>
                    </a:lnTo>
                    <a:lnTo>
                      <a:pt x="1073" y="1357"/>
                    </a:lnTo>
                    <a:lnTo>
                      <a:pt x="1106" y="1356"/>
                    </a:lnTo>
                    <a:lnTo>
                      <a:pt x="1139" y="1355"/>
                    </a:lnTo>
                    <a:lnTo>
                      <a:pt x="1172" y="1355"/>
                    </a:lnTo>
                    <a:lnTo>
                      <a:pt x="1205" y="1355"/>
                    </a:lnTo>
                    <a:lnTo>
                      <a:pt x="1238" y="1356"/>
                    </a:lnTo>
                    <a:lnTo>
                      <a:pt x="1271" y="1357"/>
                    </a:lnTo>
                    <a:lnTo>
                      <a:pt x="1304" y="1358"/>
                    </a:lnTo>
                    <a:lnTo>
                      <a:pt x="1337" y="1360"/>
                    </a:lnTo>
                    <a:lnTo>
                      <a:pt x="1370" y="1362"/>
                    </a:lnTo>
                    <a:lnTo>
                      <a:pt x="1403" y="1365"/>
                    </a:lnTo>
                    <a:lnTo>
                      <a:pt x="1436" y="1368"/>
                    </a:lnTo>
                    <a:lnTo>
                      <a:pt x="1469" y="1371"/>
                    </a:lnTo>
                    <a:lnTo>
                      <a:pt x="1501" y="1375"/>
                    </a:lnTo>
                    <a:lnTo>
                      <a:pt x="1534" y="1379"/>
                    </a:lnTo>
                    <a:lnTo>
                      <a:pt x="1567" y="1384"/>
                    </a:lnTo>
                    <a:lnTo>
                      <a:pt x="1600" y="1389"/>
                    </a:lnTo>
                    <a:lnTo>
                      <a:pt x="1632" y="1394"/>
                    </a:lnTo>
                    <a:lnTo>
                      <a:pt x="1665" y="1400"/>
                    </a:lnTo>
                    <a:lnTo>
                      <a:pt x="1697" y="1406"/>
                    </a:lnTo>
                    <a:lnTo>
                      <a:pt x="1730" y="1413"/>
                    </a:lnTo>
                    <a:lnTo>
                      <a:pt x="1762" y="1420"/>
                    </a:lnTo>
                    <a:lnTo>
                      <a:pt x="1794" y="1427"/>
                    </a:lnTo>
                    <a:lnTo>
                      <a:pt x="1826" y="1435"/>
                    </a:lnTo>
                    <a:lnTo>
                      <a:pt x="1858" y="1443"/>
                    </a:lnTo>
                    <a:lnTo>
                      <a:pt x="1890" y="1452"/>
                    </a:lnTo>
                    <a:lnTo>
                      <a:pt x="1922" y="1461"/>
                    </a:lnTo>
                    <a:lnTo>
                      <a:pt x="1953" y="1470"/>
                    </a:lnTo>
                  </a:path>
                </a:pathLst>
              </a:custGeom>
              <a:solidFill>
                <a:srgbClr val="FFC000"/>
              </a:solidFill>
              <a:ln w="25400">
                <a:noFill/>
                <a:prstDash val="solid"/>
                <a:round/>
                <a:headEnd/>
                <a:tailEnd/>
              </a:ln>
              <a:effectLst>
                <a:outerShdw blurRad="44450" dist="27940" dir="5400000" algn="ctr">
                  <a:srgbClr val="000000">
                    <a:alpha val="32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balanced" dir="t">
                  <a:rot lat="0" lon="0" rev="8700000"/>
                </a:lightRig>
              </a:scene3d>
              <a:sp3d>
                <a:bevelT w="190500" h="38100"/>
              </a:sp3d>
            </xdr:spPr>
          </xdr:sp>
          <xdr:sp macro="" textlink="">
            <xdr:nvSpPr>
              <xdr:cNvPr id="118" name="Freeform 367"/>
              <xdr:cNvSpPr>
                <a:spLocks/>
              </xdr:cNvSpPr>
            </xdr:nvSpPr>
            <xdr:spPr bwMode="auto">
              <a:xfrm>
                <a:off x="1638524" y="3935368"/>
                <a:ext cx="673538" cy="597403"/>
              </a:xfrm>
              <a:custGeom>
                <a:avLst/>
                <a:gdLst>
                  <a:gd name="T0" fmla="*/ 2147483647 w 2342"/>
                  <a:gd name="T1" fmla="*/ 2147483647 h 2198"/>
                  <a:gd name="T2" fmla="*/ 2147483647 w 2342"/>
                  <a:gd name="T3" fmla="*/ 2147483647 h 2198"/>
                  <a:gd name="T4" fmla="*/ 2147483647 w 2342"/>
                  <a:gd name="T5" fmla="*/ 2147483647 h 2198"/>
                  <a:gd name="T6" fmla="*/ 2147483647 w 2342"/>
                  <a:gd name="T7" fmla="*/ 2147483647 h 2198"/>
                  <a:gd name="T8" fmla="*/ 2147483647 w 2342"/>
                  <a:gd name="T9" fmla="*/ 2147483647 h 2198"/>
                  <a:gd name="T10" fmla="*/ 2147483647 w 2342"/>
                  <a:gd name="T11" fmla="*/ 2147483647 h 2198"/>
                  <a:gd name="T12" fmla="*/ 2147483647 w 2342"/>
                  <a:gd name="T13" fmla="*/ 2147483647 h 2198"/>
                  <a:gd name="T14" fmla="*/ 2147483647 w 2342"/>
                  <a:gd name="T15" fmla="*/ 2147483647 h 2198"/>
                  <a:gd name="T16" fmla="*/ 2147483647 w 2342"/>
                  <a:gd name="T17" fmla="*/ 2147483647 h 2198"/>
                  <a:gd name="T18" fmla="*/ 2147483647 w 2342"/>
                  <a:gd name="T19" fmla="*/ 2147483647 h 2198"/>
                  <a:gd name="T20" fmla="*/ 2147483647 w 2342"/>
                  <a:gd name="T21" fmla="*/ 2147483647 h 2198"/>
                  <a:gd name="T22" fmla="*/ 2147483647 w 2342"/>
                  <a:gd name="T23" fmla="*/ 2147483647 h 2198"/>
                  <a:gd name="T24" fmla="*/ 2147483647 w 2342"/>
                  <a:gd name="T25" fmla="*/ 2147483647 h 2198"/>
                  <a:gd name="T26" fmla="*/ 2147483647 w 2342"/>
                  <a:gd name="T27" fmla="*/ 2147483647 h 2198"/>
                  <a:gd name="T28" fmla="*/ 2147483647 w 2342"/>
                  <a:gd name="T29" fmla="*/ 2147483647 h 2198"/>
                  <a:gd name="T30" fmla="*/ 2147483647 w 2342"/>
                  <a:gd name="T31" fmla="*/ 2147483647 h 2198"/>
                  <a:gd name="T32" fmla="*/ 2147483647 w 2342"/>
                  <a:gd name="T33" fmla="*/ 2147483647 h 2198"/>
                  <a:gd name="T34" fmla="*/ 2147483647 w 2342"/>
                  <a:gd name="T35" fmla="*/ 2147483647 h 2198"/>
                  <a:gd name="T36" fmla="*/ 2147483647 w 2342"/>
                  <a:gd name="T37" fmla="*/ 2147483647 h 2198"/>
                  <a:gd name="T38" fmla="*/ 2147483647 w 2342"/>
                  <a:gd name="T39" fmla="*/ 2147483647 h 2198"/>
                  <a:gd name="T40" fmla="*/ 2147483647 w 2342"/>
                  <a:gd name="T41" fmla="*/ 2147483647 h 2198"/>
                  <a:gd name="T42" fmla="*/ 2147483647 w 2342"/>
                  <a:gd name="T43" fmla="*/ 2147483647 h 2198"/>
                  <a:gd name="T44" fmla="*/ 2147483647 w 2342"/>
                  <a:gd name="T45" fmla="*/ 2147483647 h 2198"/>
                  <a:gd name="T46" fmla="*/ 2147483647 w 2342"/>
                  <a:gd name="T47" fmla="*/ 2147483647 h 2198"/>
                  <a:gd name="T48" fmla="*/ 2147483647 w 2342"/>
                  <a:gd name="T49" fmla="*/ 2147483647 h 2198"/>
                  <a:gd name="T50" fmla="*/ 2147483647 w 2342"/>
                  <a:gd name="T51" fmla="*/ 2147483647 h 2198"/>
                  <a:gd name="T52" fmla="*/ 2147483647 w 2342"/>
                  <a:gd name="T53" fmla="*/ 2147483647 h 2198"/>
                  <a:gd name="T54" fmla="*/ 2147483647 w 2342"/>
                  <a:gd name="T55" fmla="*/ 2147483647 h 2198"/>
                  <a:gd name="T56" fmla="*/ 2147483647 w 2342"/>
                  <a:gd name="T57" fmla="*/ 2147483647 h 2198"/>
                  <a:gd name="T58" fmla="*/ 2147483647 w 2342"/>
                  <a:gd name="T59" fmla="*/ 2147483647 h 2198"/>
                  <a:gd name="T60" fmla="*/ 2147483647 w 2342"/>
                  <a:gd name="T61" fmla="*/ 2147483647 h 2198"/>
                  <a:gd name="T62" fmla="*/ 2147483647 w 2342"/>
                  <a:gd name="T63" fmla="*/ 2147483647 h 2198"/>
                  <a:gd name="T64" fmla="*/ 2147483647 w 2342"/>
                  <a:gd name="T65" fmla="*/ 2147483647 h 2198"/>
                  <a:gd name="T66" fmla="*/ 2147483647 w 2342"/>
                  <a:gd name="T67" fmla="*/ 2147483647 h 2198"/>
                  <a:gd name="T68" fmla="*/ 2147483647 w 2342"/>
                  <a:gd name="T69" fmla="*/ 2147483647 h 2198"/>
                  <a:gd name="T70" fmla="*/ 2147483647 w 2342"/>
                  <a:gd name="T71" fmla="*/ 2147483647 h 2198"/>
                  <a:gd name="T72" fmla="*/ 2147483647 w 2342"/>
                  <a:gd name="T73" fmla="*/ 2147483647 h 2198"/>
                  <a:gd name="T74" fmla="*/ 2147483647 w 2342"/>
                  <a:gd name="T75" fmla="*/ 2147483647 h 2198"/>
                  <a:gd name="T76" fmla="*/ 2147483647 w 2342"/>
                  <a:gd name="T77" fmla="*/ 2147483647 h 2198"/>
                  <a:gd name="T78" fmla="*/ 2147483647 w 2342"/>
                  <a:gd name="T79" fmla="*/ 2147483647 h 2198"/>
                  <a:gd name="T80" fmla="*/ 2147483647 w 2342"/>
                  <a:gd name="T81" fmla="*/ 2147483647 h 2198"/>
                  <a:gd name="T82" fmla="*/ 2147483647 w 2342"/>
                  <a:gd name="T83" fmla="*/ 2147483647 h 2198"/>
                  <a:gd name="T84" fmla="*/ 2147483647 w 2342"/>
                  <a:gd name="T85" fmla="*/ 2147483647 h 2198"/>
                  <a:gd name="T86" fmla="*/ 2147483647 w 2342"/>
                  <a:gd name="T87" fmla="*/ 2147483647 h 2198"/>
                  <a:gd name="T88" fmla="*/ 2147483647 w 2342"/>
                  <a:gd name="T89" fmla="*/ 2147483647 h 2198"/>
                  <a:gd name="T90" fmla="*/ 2147483647 w 2342"/>
                  <a:gd name="T91" fmla="*/ 2147483647 h 2198"/>
                  <a:gd name="T92" fmla="*/ 2147483647 w 2342"/>
                  <a:gd name="T93" fmla="*/ 2147483647 h 2198"/>
                  <a:gd name="T94" fmla="*/ 2147483647 w 2342"/>
                  <a:gd name="T95" fmla="*/ 2147483647 h 2198"/>
                  <a:gd name="T96" fmla="*/ 2147483647 w 2342"/>
                  <a:gd name="T97" fmla="*/ 2147483647 h 2198"/>
                  <a:gd name="T98" fmla="*/ 2147483647 w 2342"/>
                  <a:gd name="T99" fmla="*/ 2147483647 h 2198"/>
                  <a:gd name="T100" fmla="*/ 2147483647 w 2342"/>
                  <a:gd name="T101" fmla="*/ 2147483647 h 2198"/>
                  <a:gd name="T102" fmla="*/ 2147483647 w 2342"/>
                  <a:gd name="T103" fmla="*/ 2147483647 h 2198"/>
                  <a:gd name="T104" fmla="*/ 2147483647 w 2342"/>
                  <a:gd name="T105" fmla="*/ 2147483647 h 2198"/>
                  <a:gd name="T106" fmla="*/ 2147483647 w 2342"/>
                  <a:gd name="T107" fmla="*/ 2147483647 h 2198"/>
                  <a:gd name="T108" fmla="*/ 2147483647 w 2342"/>
                  <a:gd name="T109" fmla="*/ 2147483647 h 2198"/>
                  <a:gd name="T110" fmla="*/ 2147483647 w 2342"/>
                  <a:gd name="T111" fmla="*/ 2147483647 h 2198"/>
                  <a:gd name="T112" fmla="*/ 2147483647 w 2342"/>
                  <a:gd name="T113" fmla="*/ 2147483647 h 2198"/>
                  <a:gd name="T114" fmla="*/ 2147483647 w 2342"/>
                  <a:gd name="T115" fmla="*/ 2147483647 h 2198"/>
                  <a:gd name="T116" fmla="*/ 2147483647 w 2342"/>
                  <a:gd name="T117" fmla="*/ 2147483647 h 2198"/>
                  <a:gd name="T118" fmla="*/ 2147483647 w 2342"/>
                  <a:gd name="T119" fmla="*/ 2147483647 h 2198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  <a:gd name="T132" fmla="*/ 0 60000 65536"/>
                  <a:gd name="T133" fmla="*/ 0 60000 65536"/>
                  <a:gd name="T134" fmla="*/ 0 60000 65536"/>
                  <a:gd name="T135" fmla="*/ 0 60000 65536"/>
                  <a:gd name="T136" fmla="*/ 0 60000 65536"/>
                  <a:gd name="T137" fmla="*/ 0 60000 65536"/>
                  <a:gd name="T138" fmla="*/ 0 60000 65536"/>
                  <a:gd name="T139" fmla="*/ 0 60000 65536"/>
                  <a:gd name="T140" fmla="*/ 0 60000 65536"/>
                  <a:gd name="T141" fmla="*/ 0 60000 65536"/>
                  <a:gd name="T142" fmla="*/ 0 60000 65536"/>
                  <a:gd name="T143" fmla="*/ 0 60000 65536"/>
                  <a:gd name="T144" fmla="*/ 0 60000 65536"/>
                  <a:gd name="T145" fmla="*/ 0 60000 65536"/>
                  <a:gd name="T146" fmla="*/ 0 60000 65536"/>
                  <a:gd name="T147" fmla="*/ 0 60000 65536"/>
                  <a:gd name="T148" fmla="*/ 0 60000 65536"/>
                  <a:gd name="T149" fmla="*/ 0 60000 65536"/>
                  <a:gd name="T150" fmla="*/ 0 60000 65536"/>
                  <a:gd name="T151" fmla="*/ 0 60000 65536"/>
                  <a:gd name="T152" fmla="*/ 0 60000 65536"/>
                  <a:gd name="T153" fmla="*/ 0 60000 65536"/>
                  <a:gd name="T154" fmla="*/ 0 60000 65536"/>
                  <a:gd name="T155" fmla="*/ 0 60000 65536"/>
                  <a:gd name="T156" fmla="*/ 0 60000 65536"/>
                  <a:gd name="T157" fmla="*/ 0 60000 65536"/>
                  <a:gd name="T158" fmla="*/ 0 60000 65536"/>
                  <a:gd name="T159" fmla="*/ 0 60000 65536"/>
                  <a:gd name="T160" fmla="*/ 0 60000 65536"/>
                  <a:gd name="T161" fmla="*/ 0 60000 65536"/>
                  <a:gd name="T162" fmla="*/ 0 60000 65536"/>
                  <a:gd name="T163" fmla="*/ 0 60000 65536"/>
                  <a:gd name="T164" fmla="*/ 0 60000 65536"/>
                  <a:gd name="T165" fmla="*/ 0 60000 65536"/>
                  <a:gd name="T166" fmla="*/ 0 60000 65536"/>
                  <a:gd name="T167" fmla="*/ 0 60000 65536"/>
                  <a:gd name="T168" fmla="*/ 0 60000 65536"/>
                  <a:gd name="T169" fmla="*/ 0 60000 65536"/>
                  <a:gd name="T170" fmla="*/ 0 60000 65536"/>
                  <a:gd name="T171" fmla="*/ 0 60000 65536"/>
                  <a:gd name="T172" fmla="*/ 0 60000 65536"/>
                  <a:gd name="T173" fmla="*/ 0 60000 65536"/>
                  <a:gd name="T174" fmla="*/ 0 60000 65536"/>
                  <a:gd name="T175" fmla="*/ 0 60000 65536"/>
                  <a:gd name="T176" fmla="*/ 0 60000 65536"/>
                  <a:gd name="T177" fmla="*/ 0 60000 65536"/>
                  <a:gd name="T178" fmla="*/ 0 60000 65536"/>
                  <a:gd name="T179" fmla="*/ 0 60000 65536"/>
                  <a:gd name="T180" fmla="*/ 0 w 2342"/>
                  <a:gd name="T181" fmla="*/ 0 h 2198"/>
                  <a:gd name="T182" fmla="*/ 2342 w 2342"/>
                  <a:gd name="T183" fmla="*/ 2198 h 2198"/>
                </a:gdLst>
                <a:ahLst/>
                <a:cxnLst>
                  <a:cxn ang="T120">
                    <a:pos x="T0" y="T1"/>
                  </a:cxn>
                  <a:cxn ang="T121">
                    <a:pos x="T2" y="T3"/>
                  </a:cxn>
                  <a:cxn ang="T122">
                    <a:pos x="T4" y="T5"/>
                  </a:cxn>
                  <a:cxn ang="T123">
                    <a:pos x="T6" y="T7"/>
                  </a:cxn>
                  <a:cxn ang="T124">
                    <a:pos x="T8" y="T9"/>
                  </a:cxn>
                  <a:cxn ang="T125">
                    <a:pos x="T10" y="T11"/>
                  </a:cxn>
                  <a:cxn ang="T126">
                    <a:pos x="T12" y="T13"/>
                  </a:cxn>
                  <a:cxn ang="T127">
                    <a:pos x="T14" y="T15"/>
                  </a:cxn>
                  <a:cxn ang="T128">
                    <a:pos x="T16" y="T17"/>
                  </a:cxn>
                  <a:cxn ang="T129">
                    <a:pos x="T18" y="T19"/>
                  </a:cxn>
                  <a:cxn ang="T130">
                    <a:pos x="T20" y="T21"/>
                  </a:cxn>
                  <a:cxn ang="T131">
                    <a:pos x="T22" y="T23"/>
                  </a:cxn>
                  <a:cxn ang="T132">
                    <a:pos x="T24" y="T25"/>
                  </a:cxn>
                  <a:cxn ang="T133">
                    <a:pos x="T26" y="T27"/>
                  </a:cxn>
                  <a:cxn ang="T134">
                    <a:pos x="T28" y="T29"/>
                  </a:cxn>
                  <a:cxn ang="T135">
                    <a:pos x="T30" y="T31"/>
                  </a:cxn>
                  <a:cxn ang="T136">
                    <a:pos x="T32" y="T33"/>
                  </a:cxn>
                  <a:cxn ang="T137">
                    <a:pos x="T34" y="T35"/>
                  </a:cxn>
                  <a:cxn ang="T138">
                    <a:pos x="T36" y="T37"/>
                  </a:cxn>
                  <a:cxn ang="T139">
                    <a:pos x="T38" y="T39"/>
                  </a:cxn>
                  <a:cxn ang="T140">
                    <a:pos x="T40" y="T41"/>
                  </a:cxn>
                  <a:cxn ang="T141">
                    <a:pos x="T42" y="T43"/>
                  </a:cxn>
                  <a:cxn ang="T142">
                    <a:pos x="T44" y="T45"/>
                  </a:cxn>
                  <a:cxn ang="T143">
                    <a:pos x="T46" y="T47"/>
                  </a:cxn>
                  <a:cxn ang="T144">
                    <a:pos x="T48" y="T49"/>
                  </a:cxn>
                  <a:cxn ang="T145">
                    <a:pos x="T50" y="T51"/>
                  </a:cxn>
                  <a:cxn ang="T146">
                    <a:pos x="T52" y="T53"/>
                  </a:cxn>
                  <a:cxn ang="T147">
                    <a:pos x="T54" y="T55"/>
                  </a:cxn>
                  <a:cxn ang="T148">
                    <a:pos x="T56" y="T57"/>
                  </a:cxn>
                  <a:cxn ang="T149">
                    <a:pos x="T58" y="T59"/>
                  </a:cxn>
                  <a:cxn ang="T150">
                    <a:pos x="T60" y="T61"/>
                  </a:cxn>
                  <a:cxn ang="T151">
                    <a:pos x="T62" y="T63"/>
                  </a:cxn>
                  <a:cxn ang="T152">
                    <a:pos x="T64" y="T65"/>
                  </a:cxn>
                  <a:cxn ang="T153">
                    <a:pos x="T66" y="T67"/>
                  </a:cxn>
                  <a:cxn ang="T154">
                    <a:pos x="T68" y="T69"/>
                  </a:cxn>
                  <a:cxn ang="T155">
                    <a:pos x="T70" y="T71"/>
                  </a:cxn>
                  <a:cxn ang="T156">
                    <a:pos x="T72" y="T73"/>
                  </a:cxn>
                  <a:cxn ang="T157">
                    <a:pos x="T74" y="T75"/>
                  </a:cxn>
                  <a:cxn ang="T158">
                    <a:pos x="T76" y="T77"/>
                  </a:cxn>
                  <a:cxn ang="T159">
                    <a:pos x="T78" y="T79"/>
                  </a:cxn>
                  <a:cxn ang="T160">
                    <a:pos x="T80" y="T81"/>
                  </a:cxn>
                  <a:cxn ang="T161">
                    <a:pos x="T82" y="T83"/>
                  </a:cxn>
                  <a:cxn ang="T162">
                    <a:pos x="T84" y="T85"/>
                  </a:cxn>
                  <a:cxn ang="T163">
                    <a:pos x="T86" y="T87"/>
                  </a:cxn>
                  <a:cxn ang="T164">
                    <a:pos x="T88" y="T89"/>
                  </a:cxn>
                  <a:cxn ang="T165">
                    <a:pos x="T90" y="T91"/>
                  </a:cxn>
                  <a:cxn ang="T166">
                    <a:pos x="T92" y="T93"/>
                  </a:cxn>
                  <a:cxn ang="T167">
                    <a:pos x="T94" y="T95"/>
                  </a:cxn>
                  <a:cxn ang="T168">
                    <a:pos x="T96" y="T97"/>
                  </a:cxn>
                  <a:cxn ang="T169">
                    <a:pos x="T98" y="T99"/>
                  </a:cxn>
                  <a:cxn ang="T170">
                    <a:pos x="T100" y="T101"/>
                  </a:cxn>
                  <a:cxn ang="T171">
                    <a:pos x="T102" y="T103"/>
                  </a:cxn>
                  <a:cxn ang="T172">
                    <a:pos x="T104" y="T105"/>
                  </a:cxn>
                  <a:cxn ang="T173">
                    <a:pos x="T106" y="T107"/>
                  </a:cxn>
                  <a:cxn ang="T174">
                    <a:pos x="T108" y="T109"/>
                  </a:cxn>
                  <a:cxn ang="T175">
                    <a:pos x="T110" y="T111"/>
                  </a:cxn>
                  <a:cxn ang="T176">
                    <a:pos x="T112" y="T113"/>
                  </a:cxn>
                  <a:cxn ang="T177">
                    <a:pos x="T114" y="T115"/>
                  </a:cxn>
                  <a:cxn ang="T178">
                    <a:pos x="T116" y="T117"/>
                  </a:cxn>
                  <a:cxn ang="T179">
                    <a:pos x="T118" y="T119"/>
                  </a:cxn>
                </a:cxnLst>
                <a:rect l="T180" t="T181" r="T182" b="T183"/>
                <a:pathLst>
                  <a:path w="2342" h="2198">
                    <a:moveTo>
                      <a:pt x="1264" y="2198"/>
                    </a:moveTo>
                    <a:lnTo>
                      <a:pt x="1354" y="2130"/>
                    </a:lnTo>
                    <a:lnTo>
                      <a:pt x="1443" y="2061"/>
                    </a:lnTo>
                    <a:lnTo>
                      <a:pt x="1533" y="1993"/>
                    </a:lnTo>
                    <a:lnTo>
                      <a:pt x="1623" y="1924"/>
                    </a:lnTo>
                    <a:lnTo>
                      <a:pt x="1713" y="1856"/>
                    </a:lnTo>
                    <a:lnTo>
                      <a:pt x="1803" y="1788"/>
                    </a:lnTo>
                    <a:lnTo>
                      <a:pt x="1893" y="1719"/>
                    </a:lnTo>
                    <a:lnTo>
                      <a:pt x="1983" y="1651"/>
                    </a:lnTo>
                    <a:lnTo>
                      <a:pt x="2073" y="1583"/>
                    </a:lnTo>
                    <a:lnTo>
                      <a:pt x="2163" y="1514"/>
                    </a:lnTo>
                    <a:lnTo>
                      <a:pt x="2252" y="1446"/>
                    </a:lnTo>
                    <a:lnTo>
                      <a:pt x="2342" y="1378"/>
                    </a:lnTo>
                    <a:lnTo>
                      <a:pt x="2312" y="1338"/>
                    </a:lnTo>
                    <a:lnTo>
                      <a:pt x="2282" y="1300"/>
                    </a:lnTo>
                    <a:lnTo>
                      <a:pt x="2250" y="1261"/>
                    </a:lnTo>
                    <a:lnTo>
                      <a:pt x="2219" y="1223"/>
                    </a:lnTo>
                    <a:lnTo>
                      <a:pt x="2187" y="1185"/>
                    </a:lnTo>
                    <a:lnTo>
                      <a:pt x="2154" y="1148"/>
                    </a:lnTo>
                    <a:lnTo>
                      <a:pt x="2121" y="1111"/>
                    </a:lnTo>
                    <a:lnTo>
                      <a:pt x="2088" y="1075"/>
                    </a:lnTo>
                    <a:lnTo>
                      <a:pt x="2054" y="1038"/>
                    </a:lnTo>
                    <a:lnTo>
                      <a:pt x="2019" y="1003"/>
                    </a:lnTo>
                    <a:lnTo>
                      <a:pt x="1985" y="967"/>
                    </a:lnTo>
                    <a:lnTo>
                      <a:pt x="1949" y="933"/>
                    </a:lnTo>
                    <a:lnTo>
                      <a:pt x="1914" y="898"/>
                    </a:lnTo>
                    <a:lnTo>
                      <a:pt x="1878" y="864"/>
                    </a:lnTo>
                    <a:lnTo>
                      <a:pt x="1841" y="831"/>
                    </a:lnTo>
                    <a:lnTo>
                      <a:pt x="1805" y="797"/>
                    </a:lnTo>
                    <a:lnTo>
                      <a:pt x="1767" y="765"/>
                    </a:lnTo>
                    <a:lnTo>
                      <a:pt x="1730" y="733"/>
                    </a:lnTo>
                    <a:lnTo>
                      <a:pt x="1692" y="701"/>
                    </a:lnTo>
                    <a:lnTo>
                      <a:pt x="1653" y="670"/>
                    </a:lnTo>
                    <a:lnTo>
                      <a:pt x="1614" y="639"/>
                    </a:lnTo>
                    <a:lnTo>
                      <a:pt x="1575" y="609"/>
                    </a:lnTo>
                    <a:lnTo>
                      <a:pt x="1536" y="579"/>
                    </a:lnTo>
                    <a:lnTo>
                      <a:pt x="1496" y="549"/>
                    </a:lnTo>
                    <a:lnTo>
                      <a:pt x="1456" y="521"/>
                    </a:lnTo>
                    <a:lnTo>
                      <a:pt x="1415" y="492"/>
                    </a:lnTo>
                    <a:lnTo>
                      <a:pt x="1374" y="464"/>
                    </a:lnTo>
                    <a:lnTo>
                      <a:pt x="1333" y="437"/>
                    </a:lnTo>
                    <a:lnTo>
                      <a:pt x="1291" y="410"/>
                    </a:lnTo>
                    <a:lnTo>
                      <a:pt x="1249" y="384"/>
                    </a:lnTo>
                    <a:lnTo>
                      <a:pt x="1207" y="358"/>
                    </a:lnTo>
                    <a:lnTo>
                      <a:pt x="1165" y="333"/>
                    </a:lnTo>
                    <a:lnTo>
                      <a:pt x="1122" y="308"/>
                    </a:lnTo>
                    <a:lnTo>
                      <a:pt x="1079" y="283"/>
                    </a:lnTo>
                    <a:lnTo>
                      <a:pt x="1035" y="260"/>
                    </a:lnTo>
                    <a:lnTo>
                      <a:pt x="991" y="236"/>
                    </a:lnTo>
                    <a:lnTo>
                      <a:pt x="947" y="214"/>
                    </a:lnTo>
                    <a:lnTo>
                      <a:pt x="903" y="192"/>
                    </a:lnTo>
                    <a:lnTo>
                      <a:pt x="858" y="170"/>
                    </a:lnTo>
                    <a:lnTo>
                      <a:pt x="813" y="149"/>
                    </a:lnTo>
                    <a:lnTo>
                      <a:pt x="768" y="128"/>
                    </a:lnTo>
                    <a:lnTo>
                      <a:pt x="723" y="108"/>
                    </a:lnTo>
                    <a:lnTo>
                      <a:pt x="678" y="89"/>
                    </a:lnTo>
                    <a:lnTo>
                      <a:pt x="632" y="70"/>
                    </a:lnTo>
                    <a:lnTo>
                      <a:pt x="586" y="52"/>
                    </a:lnTo>
                    <a:lnTo>
                      <a:pt x="540" y="34"/>
                    </a:lnTo>
                    <a:lnTo>
                      <a:pt x="493" y="17"/>
                    </a:lnTo>
                    <a:lnTo>
                      <a:pt x="447" y="0"/>
                    </a:lnTo>
                    <a:lnTo>
                      <a:pt x="409" y="107"/>
                    </a:lnTo>
                    <a:lnTo>
                      <a:pt x="372" y="213"/>
                    </a:lnTo>
                    <a:lnTo>
                      <a:pt x="335" y="320"/>
                    </a:lnTo>
                    <a:lnTo>
                      <a:pt x="298" y="427"/>
                    </a:lnTo>
                    <a:lnTo>
                      <a:pt x="260" y="533"/>
                    </a:lnTo>
                    <a:lnTo>
                      <a:pt x="223" y="640"/>
                    </a:lnTo>
                    <a:lnTo>
                      <a:pt x="186" y="747"/>
                    </a:lnTo>
                    <a:lnTo>
                      <a:pt x="149" y="853"/>
                    </a:lnTo>
                    <a:lnTo>
                      <a:pt x="111" y="960"/>
                    </a:lnTo>
                    <a:lnTo>
                      <a:pt x="74" y="1066"/>
                    </a:lnTo>
                    <a:lnTo>
                      <a:pt x="37" y="1173"/>
                    </a:lnTo>
                    <a:lnTo>
                      <a:pt x="0" y="1280"/>
                    </a:lnTo>
                    <a:lnTo>
                      <a:pt x="31" y="1291"/>
                    </a:lnTo>
                    <a:lnTo>
                      <a:pt x="62" y="1302"/>
                    </a:lnTo>
                    <a:lnTo>
                      <a:pt x="93" y="1314"/>
                    </a:lnTo>
                    <a:lnTo>
                      <a:pt x="123" y="1326"/>
                    </a:lnTo>
                    <a:lnTo>
                      <a:pt x="154" y="1339"/>
                    </a:lnTo>
                    <a:lnTo>
                      <a:pt x="184" y="1352"/>
                    </a:lnTo>
                    <a:lnTo>
                      <a:pt x="214" y="1365"/>
                    </a:lnTo>
                    <a:lnTo>
                      <a:pt x="244" y="1379"/>
                    </a:lnTo>
                    <a:lnTo>
                      <a:pt x="274" y="1393"/>
                    </a:lnTo>
                    <a:lnTo>
                      <a:pt x="304" y="1407"/>
                    </a:lnTo>
                    <a:lnTo>
                      <a:pt x="334" y="1422"/>
                    </a:lnTo>
                    <a:lnTo>
                      <a:pt x="363" y="1437"/>
                    </a:lnTo>
                    <a:lnTo>
                      <a:pt x="392" y="1453"/>
                    </a:lnTo>
                    <a:lnTo>
                      <a:pt x="421" y="1468"/>
                    </a:lnTo>
                    <a:lnTo>
                      <a:pt x="450" y="1485"/>
                    </a:lnTo>
                    <a:lnTo>
                      <a:pt x="478" y="1501"/>
                    </a:lnTo>
                    <a:lnTo>
                      <a:pt x="507" y="1518"/>
                    </a:lnTo>
                    <a:lnTo>
                      <a:pt x="535" y="1535"/>
                    </a:lnTo>
                    <a:lnTo>
                      <a:pt x="563" y="1553"/>
                    </a:lnTo>
                    <a:lnTo>
                      <a:pt x="591" y="1571"/>
                    </a:lnTo>
                    <a:lnTo>
                      <a:pt x="618" y="1589"/>
                    </a:lnTo>
                    <a:lnTo>
                      <a:pt x="645" y="1608"/>
                    </a:lnTo>
                    <a:lnTo>
                      <a:pt x="672" y="1626"/>
                    </a:lnTo>
                    <a:lnTo>
                      <a:pt x="699" y="1646"/>
                    </a:lnTo>
                    <a:lnTo>
                      <a:pt x="726" y="1665"/>
                    </a:lnTo>
                    <a:lnTo>
                      <a:pt x="752" y="1685"/>
                    </a:lnTo>
                    <a:lnTo>
                      <a:pt x="778" y="1705"/>
                    </a:lnTo>
                    <a:lnTo>
                      <a:pt x="804" y="1726"/>
                    </a:lnTo>
                    <a:lnTo>
                      <a:pt x="830" y="1747"/>
                    </a:lnTo>
                    <a:lnTo>
                      <a:pt x="855" y="1768"/>
                    </a:lnTo>
                    <a:lnTo>
                      <a:pt x="880" y="1789"/>
                    </a:lnTo>
                    <a:lnTo>
                      <a:pt x="905" y="1811"/>
                    </a:lnTo>
                    <a:lnTo>
                      <a:pt x="930" y="1833"/>
                    </a:lnTo>
                    <a:lnTo>
                      <a:pt x="954" y="1856"/>
                    </a:lnTo>
                    <a:lnTo>
                      <a:pt x="978" y="1878"/>
                    </a:lnTo>
                    <a:lnTo>
                      <a:pt x="1002" y="1901"/>
                    </a:lnTo>
                    <a:lnTo>
                      <a:pt x="1025" y="1924"/>
                    </a:lnTo>
                    <a:lnTo>
                      <a:pt x="1048" y="1948"/>
                    </a:lnTo>
                    <a:lnTo>
                      <a:pt x="1071" y="1972"/>
                    </a:lnTo>
                    <a:lnTo>
                      <a:pt x="1094" y="1996"/>
                    </a:lnTo>
                    <a:lnTo>
                      <a:pt x="1116" y="2020"/>
                    </a:lnTo>
                    <a:lnTo>
                      <a:pt x="1138" y="2045"/>
                    </a:lnTo>
                    <a:lnTo>
                      <a:pt x="1160" y="2070"/>
                    </a:lnTo>
                    <a:lnTo>
                      <a:pt x="1181" y="2095"/>
                    </a:lnTo>
                    <a:lnTo>
                      <a:pt x="1202" y="2120"/>
                    </a:lnTo>
                    <a:lnTo>
                      <a:pt x="1223" y="2146"/>
                    </a:lnTo>
                    <a:lnTo>
                      <a:pt x="1244" y="2172"/>
                    </a:lnTo>
                    <a:lnTo>
                      <a:pt x="1264" y="2198"/>
                    </a:lnTo>
                  </a:path>
                </a:pathLst>
              </a:custGeom>
              <a:solidFill>
                <a:srgbClr val="FFFF57"/>
              </a:solidFill>
              <a:ln w="25400">
                <a:noFill/>
                <a:prstDash val="solid"/>
                <a:round/>
                <a:headEnd/>
                <a:tailEnd/>
              </a:ln>
              <a:effectLst>
                <a:outerShdw blurRad="44450" dist="27940" dir="5400000" algn="ctr">
                  <a:srgbClr val="000000">
                    <a:alpha val="32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balanced" dir="t">
                  <a:rot lat="0" lon="0" rev="8700000"/>
                </a:lightRig>
              </a:scene3d>
              <a:sp3d>
                <a:bevelT w="190500" h="38100"/>
              </a:sp3d>
            </xdr:spPr>
          </xdr:sp>
          <xdr:sp macro="" textlink="">
            <xdr:nvSpPr>
              <xdr:cNvPr id="119" name="Freeform 372"/>
              <xdr:cNvSpPr>
                <a:spLocks/>
              </xdr:cNvSpPr>
            </xdr:nvSpPr>
            <xdr:spPr bwMode="auto">
              <a:xfrm>
                <a:off x="2021846" y="4348766"/>
                <a:ext cx="528440" cy="613711"/>
              </a:xfrm>
              <a:custGeom>
                <a:avLst/>
                <a:gdLst>
                  <a:gd name="T0" fmla="*/ 2147483647 w 1838"/>
                  <a:gd name="T1" fmla="*/ 2147483647 h 2258"/>
                  <a:gd name="T2" fmla="*/ 2147483647 w 1838"/>
                  <a:gd name="T3" fmla="*/ 2147483647 h 2258"/>
                  <a:gd name="T4" fmla="*/ 2147483647 w 1838"/>
                  <a:gd name="T5" fmla="*/ 2147483647 h 2258"/>
                  <a:gd name="T6" fmla="*/ 2147483647 w 1838"/>
                  <a:gd name="T7" fmla="*/ 2147483647 h 2258"/>
                  <a:gd name="T8" fmla="*/ 2147483647 w 1838"/>
                  <a:gd name="T9" fmla="*/ 2147483647 h 2258"/>
                  <a:gd name="T10" fmla="*/ 2147483647 w 1838"/>
                  <a:gd name="T11" fmla="*/ 2147483647 h 2258"/>
                  <a:gd name="T12" fmla="*/ 2147483647 w 1838"/>
                  <a:gd name="T13" fmla="*/ 2147483647 h 2258"/>
                  <a:gd name="T14" fmla="*/ 2147483647 w 1838"/>
                  <a:gd name="T15" fmla="*/ 2147483647 h 2258"/>
                  <a:gd name="T16" fmla="*/ 2147483647 w 1838"/>
                  <a:gd name="T17" fmla="*/ 2147483647 h 2258"/>
                  <a:gd name="T18" fmla="*/ 2147483647 w 1838"/>
                  <a:gd name="T19" fmla="*/ 2147483647 h 2258"/>
                  <a:gd name="T20" fmla="*/ 2147483647 w 1838"/>
                  <a:gd name="T21" fmla="*/ 2147483647 h 2258"/>
                  <a:gd name="T22" fmla="*/ 2147483647 w 1838"/>
                  <a:gd name="T23" fmla="*/ 2147483647 h 2258"/>
                  <a:gd name="T24" fmla="*/ 2147483647 w 1838"/>
                  <a:gd name="T25" fmla="*/ 2147483647 h 2258"/>
                  <a:gd name="T26" fmla="*/ 2147483647 w 1838"/>
                  <a:gd name="T27" fmla="*/ 2147483647 h 2258"/>
                  <a:gd name="T28" fmla="*/ 2147483647 w 1838"/>
                  <a:gd name="T29" fmla="*/ 2147483647 h 2258"/>
                  <a:gd name="T30" fmla="*/ 2147483647 w 1838"/>
                  <a:gd name="T31" fmla="*/ 2147483647 h 2258"/>
                  <a:gd name="T32" fmla="*/ 2147483647 w 1838"/>
                  <a:gd name="T33" fmla="*/ 2147483647 h 2258"/>
                  <a:gd name="T34" fmla="*/ 2147483647 w 1838"/>
                  <a:gd name="T35" fmla="*/ 2147483647 h 2258"/>
                  <a:gd name="T36" fmla="*/ 2147483647 w 1838"/>
                  <a:gd name="T37" fmla="*/ 2147483647 h 2258"/>
                  <a:gd name="T38" fmla="*/ 2147483647 w 1838"/>
                  <a:gd name="T39" fmla="*/ 2147483647 h 2258"/>
                  <a:gd name="T40" fmla="*/ 2147483647 w 1838"/>
                  <a:gd name="T41" fmla="*/ 2147483647 h 2258"/>
                  <a:gd name="T42" fmla="*/ 2147483647 w 1838"/>
                  <a:gd name="T43" fmla="*/ 2147483647 h 2258"/>
                  <a:gd name="T44" fmla="*/ 2147483647 w 1838"/>
                  <a:gd name="T45" fmla="*/ 2147483647 h 2258"/>
                  <a:gd name="T46" fmla="*/ 2147483647 w 1838"/>
                  <a:gd name="T47" fmla="*/ 2147483647 h 2258"/>
                  <a:gd name="T48" fmla="*/ 2147483647 w 1838"/>
                  <a:gd name="T49" fmla="*/ 2147483647 h 2258"/>
                  <a:gd name="T50" fmla="*/ 2147483647 w 1838"/>
                  <a:gd name="T51" fmla="*/ 2147483647 h 2258"/>
                  <a:gd name="T52" fmla="*/ 2147483647 w 1838"/>
                  <a:gd name="T53" fmla="*/ 2147483647 h 2258"/>
                  <a:gd name="T54" fmla="*/ 2147483647 w 1838"/>
                  <a:gd name="T55" fmla="*/ 2147483647 h 2258"/>
                  <a:gd name="T56" fmla="*/ 2147483647 w 1838"/>
                  <a:gd name="T57" fmla="*/ 2147483647 h 2258"/>
                  <a:gd name="T58" fmla="*/ 2147483647 w 1838"/>
                  <a:gd name="T59" fmla="*/ 2147483647 h 2258"/>
                  <a:gd name="T60" fmla="*/ 2147483647 w 1838"/>
                  <a:gd name="T61" fmla="*/ 2147483647 h 2258"/>
                  <a:gd name="T62" fmla="*/ 2147483647 w 1838"/>
                  <a:gd name="T63" fmla="*/ 2147483647 h 2258"/>
                  <a:gd name="T64" fmla="*/ 2147483647 w 1838"/>
                  <a:gd name="T65" fmla="*/ 2147483647 h 2258"/>
                  <a:gd name="T66" fmla="*/ 2147483647 w 1838"/>
                  <a:gd name="T67" fmla="*/ 2147483647 h 2258"/>
                  <a:gd name="T68" fmla="*/ 2147483647 w 1838"/>
                  <a:gd name="T69" fmla="*/ 2147483647 h 2258"/>
                  <a:gd name="T70" fmla="*/ 2147483647 w 1838"/>
                  <a:gd name="T71" fmla="*/ 2147483647 h 2258"/>
                  <a:gd name="T72" fmla="*/ 2147483647 w 1838"/>
                  <a:gd name="T73" fmla="*/ 2147483647 h 2258"/>
                  <a:gd name="T74" fmla="*/ 2147483647 w 1838"/>
                  <a:gd name="T75" fmla="*/ 2147483647 h 2258"/>
                  <a:gd name="T76" fmla="*/ 2147483647 w 1838"/>
                  <a:gd name="T77" fmla="*/ 2147483647 h 2258"/>
                  <a:gd name="T78" fmla="*/ 2147483647 w 1838"/>
                  <a:gd name="T79" fmla="*/ 2147483647 h 2258"/>
                  <a:gd name="T80" fmla="*/ 2147483647 w 1838"/>
                  <a:gd name="T81" fmla="*/ 2147483647 h 2258"/>
                  <a:gd name="T82" fmla="*/ 2147483647 w 1838"/>
                  <a:gd name="T83" fmla="*/ 2147483647 h 2258"/>
                  <a:gd name="T84" fmla="*/ 2147483647 w 1838"/>
                  <a:gd name="T85" fmla="*/ 2147483647 h 2258"/>
                  <a:gd name="T86" fmla="*/ 2147483647 w 1838"/>
                  <a:gd name="T87" fmla="*/ 2147483647 h 2258"/>
                  <a:gd name="T88" fmla="*/ 2147483647 w 1838"/>
                  <a:gd name="T89" fmla="*/ 2147483647 h 2258"/>
                  <a:gd name="T90" fmla="*/ 2147483647 w 1838"/>
                  <a:gd name="T91" fmla="*/ 2147483647 h 2258"/>
                  <a:gd name="T92" fmla="*/ 2147483647 w 1838"/>
                  <a:gd name="T93" fmla="*/ 2147483647 h 2258"/>
                  <a:gd name="T94" fmla="*/ 2147483647 w 1838"/>
                  <a:gd name="T95" fmla="*/ 2147483647 h 2258"/>
                  <a:gd name="T96" fmla="*/ 2147483647 w 1838"/>
                  <a:gd name="T97" fmla="*/ 2147483647 h 2258"/>
                  <a:gd name="T98" fmla="*/ 2147483647 w 1838"/>
                  <a:gd name="T99" fmla="*/ 2147483647 h 2258"/>
                  <a:gd name="T100" fmla="*/ 2147483647 w 1838"/>
                  <a:gd name="T101" fmla="*/ 2147483647 h 2258"/>
                  <a:gd name="T102" fmla="*/ 2147483647 w 1838"/>
                  <a:gd name="T103" fmla="*/ 2147483647 h 2258"/>
                  <a:gd name="T104" fmla="*/ 2147483647 w 1838"/>
                  <a:gd name="T105" fmla="*/ 2147483647 h 2258"/>
                  <a:gd name="T106" fmla="*/ 2147483647 w 1838"/>
                  <a:gd name="T107" fmla="*/ 2147483647 h 2258"/>
                  <a:gd name="T108" fmla="*/ 2147483647 w 1838"/>
                  <a:gd name="T109" fmla="*/ 2147483647 h 2258"/>
                  <a:gd name="T110" fmla="*/ 2147483647 w 1838"/>
                  <a:gd name="T111" fmla="*/ 2147483647 h 2258"/>
                  <a:gd name="T112" fmla="*/ 2147483647 w 1838"/>
                  <a:gd name="T113" fmla="*/ 2147483647 h 2258"/>
                  <a:gd name="T114" fmla="*/ 2147483647 w 1838"/>
                  <a:gd name="T115" fmla="*/ 2147483647 h 2258"/>
                  <a:gd name="T116" fmla="*/ 2147483647 w 1838"/>
                  <a:gd name="T117" fmla="*/ 2147483647 h 2258"/>
                  <a:gd name="T118" fmla="*/ 2147483647 w 1838"/>
                  <a:gd name="T119" fmla="*/ 2147483647 h 2258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  <a:gd name="T132" fmla="*/ 0 60000 65536"/>
                  <a:gd name="T133" fmla="*/ 0 60000 65536"/>
                  <a:gd name="T134" fmla="*/ 0 60000 65536"/>
                  <a:gd name="T135" fmla="*/ 0 60000 65536"/>
                  <a:gd name="T136" fmla="*/ 0 60000 65536"/>
                  <a:gd name="T137" fmla="*/ 0 60000 65536"/>
                  <a:gd name="T138" fmla="*/ 0 60000 65536"/>
                  <a:gd name="T139" fmla="*/ 0 60000 65536"/>
                  <a:gd name="T140" fmla="*/ 0 60000 65536"/>
                  <a:gd name="T141" fmla="*/ 0 60000 65536"/>
                  <a:gd name="T142" fmla="*/ 0 60000 65536"/>
                  <a:gd name="T143" fmla="*/ 0 60000 65536"/>
                  <a:gd name="T144" fmla="*/ 0 60000 65536"/>
                  <a:gd name="T145" fmla="*/ 0 60000 65536"/>
                  <a:gd name="T146" fmla="*/ 0 60000 65536"/>
                  <a:gd name="T147" fmla="*/ 0 60000 65536"/>
                  <a:gd name="T148" fmla="*/ 0 60000 65536"/>
                  <a:gd name="T149" fmla="*/ 0 60000 65536"/>
                  <a:gd name="T150" fmla="*/ 0 60000 65536"/>
                  <a:gd name="T151" fmla="*/ 0 60000 65536"/>
                  <a:gd name="T152" fmla="*/ 0 60000 65536"/>
                  <a:gd name="T153" fmla="*/ 0 60000 65536"/>
                  <a:gd name="T154" fmla="*/ 0 60000 65536"/>
                  <a:gd name="T155" fmla="*/ 0 60000 65536"/>
                  <a:gd name="T156" fmla="*/ 0 60000 65536"/>
                  <a:gd name="T157" fmla="*/ 0 60000 65536"/>
                  <a:gd name="T158" fmla="*/ 0 60000 65536"/>
                  <a:gd name="T159" fmla="*/ 0 60000 65536"/>
                  <a:gd name="T160" fmla="*/ 0 60000 65536"/>
                  <a:gd name="T161" fmla="*/ 0 60000 65536"/>
                  <a:gd name="T162" fmla="*/ 0 60000 65536"/>
                  <a:gd name="T163" fmla="*/ 0 60000 65536"/>
                  <a:gd name="T164" fmla="*/ 0 60000 65536"/>
                  <a:gd name="T165" fmla="*/ 0 60000 65536"/>
                  <a:gd name="T166" fmla="*/ 0 60000 65536"/>
                  <a:gd name="T167" fmla="*/ 0 60000 65536"/>
                  <a:gd name="T168" fmla="*/ 0 60000 65536"/>
                  <a:gd name="T169" fmla="*/ 0 60000 65536"/>
                  <a:gd name="T170" fmla="*/ 0 60000 65536"/>
                  <a:gd name="T171" fmla="*/ 0 60000 65536"/>
                  <a:gd name="T172" fmla="*/ 0 60000 65536"/>
                  <a:gd name="T173" fmla="*/ 0 60000 65536"/>
                  <a:gd name="T174" fmla="*/ 0 60000 65536"/>
                  <a:gd name="T175" fmla="*/ 0 60000 65536"/>
                  <a:gd name="T176" fmla="*/ 0 60000 65536"/>
                  <a:gd name="T177" fmla="*/ 0 60000 65536"/>
                  <a:gd name="T178" fmla="*/ 0 60000 65536"/>
                  <a:gd name="T179" fmla="*/ 0 60000 65536"/>
                  <a:gd name="T180" fmla="*/ 0 w 1838"/>
                  <a:gd name="T181" fmla="*/ 0 h 2258"/>
                  <a:gd name="T182" fmla="*/ 1838 w 1838"/>
                  <a:gd name="T183" fmla="*/ 2258 h 2258"/>
                </a:gdLst>
                <a:ahLst/>
                <a:cxnLst>
                  <a:cxn ang="T120">
                    <a:pos x="T0" y="T1"/>
                  </a:cxn>
                  <a:cxn ang="T121">
                    <a:pos x="T2" y="T3"/>
                  </a:cxn>
                  <a:cxn ang="T122">
                    <a:pos x="T4" y="T5"/>
                  </a:cxn>
                  <a:cxn ang="T123">
                    <a:pos x="T6" y="T7"/>
                  </a:cxn>
                  <a:cxn ang="T124">
                    <a:pos x="T8" y="T9"/>
                  </a:cxn>
                  <a:cxn ang="T125">
                    <a:pos x="T10" y="T11"/>
                  </a:cxn>
                  <a:cxn ang="T126">
                    <a:pos x="T12" y="T13"/>
                  </a:cxn>
                  <a:cxn ang="T127">
                    <a:pos x="T14" y="T15"/>
                  </a:cxn>
                  <a:cxn ang="T128">
                    <a:pos x="T16" y="T17"/>
                  </a:cxn>
                  <a:cxn ang="T129">
                    <a:pos x="T18" y="T19"/>
                  </a:cxn>
                  <a:cxn ang="T130">
                    <a:pos x="T20" y="T21"/>
                  </a:cxn>
                  <a:cxn ang="T131">
                    <a:pos x="T22" y="T23"/>
                  </a:cxn>
                  <a:cxn ang="T132">
                    <a:pos x="T24" y="T25"/>
                  </a:cxn>
                  <a:cxn ang="T133">
                    <a:pos x="T26" y="T27"/>
                  </a:cxn>
                  <a:cxn ang="T134">
                    <a:pos x="T28" y="T29"/>
                  </a:cxn>
                  <a:cxn ang="T135">
                    <a:pos x="T30" y="T31"/>
                  </a:cxn>
                  <a:cxn ang="T136">
                    <a:pos x="T32" y="T33"/>
                  </a:cxn>
                  <a:cxn ang="T137">
                    <a:pos x="T34" y="T35"/>
                  </a:cxn>
                  <a:cxn ang="T138">
                    <a:pos x="T36" y="T37"/>
                  </a:cxn>
                  <a:cxn ang="T139">
                    <a:pos x="T38" y="T39"/>
                  </a:cxn>
                  <a:cxn ang="T140">
                    <a:pos x="T40" y="T41"/>
                  </a:cxn>
                  <a:cxn ang="T141">
                    <a:pos x="T42" y="T43"/>
                  </a:cxn>
                  <a:cxn ang="T142">
                    <a:pos x="T44" y="T45"/>
                  </a:cxn>
                  <a:cxn ang="T143">
                    <a:pos x="T46" y="T47"/>
                  </a:cxn>
                  <a:cxn ang="T144">
                    <a:pos x="T48" y="T49"/>
                  </a:cxn>
                  <a:cxn ang="T145">
                    <a:pos x="T50" y="T51"/>
                  </a:cxn>
                  <a:cxn ang="T146">
                    <a:pos x="T52" y="T53"/>
                  </a:cxn>
                  <a:cxn ang="T147">
                    <a:pos x="T54" y="T55"/>
                  </a:cxn>
                  <a:cxn ang="T148">
                    <a:pos x="T56" y="T57"/>
                  </a:cxn>
                  <a:cxn ang="T149">
                    <a:pos x="T58" y="T59"/>
                  </a:cxn>
                  <a:cxn ang="T150">
                    <a:pos x="T60" y="T61"/>
                  </a:cxn>
                  <a:cxn ang="T151">
                    <a:pos x="T62" y="T63"/>
                  </a:cxn>
                  <a:cxn ang="T152">
                    <a:pos x="T64" y="T65"/>
                  </a:cxn>
                  <a:cxn ang="T153">
                    <a:pos x="T66" y="T67"/>
                  </a:cxn>
                  <a:cxn ang="T154">
                    <a:pos x="T68" y="T69"/>
                  </a:cxn>
                  <a:cxn ang="T155">
                    <a:pos x="T70" y="T71"/>
                  </a:cxn>
                  <a:cxn ang="T156">
                    <a:pos x="T72" y="T73"/>
                  </a:cxn>
                  <a:cxn ang="T157">
                    <a:pos x="T74" y="T75"/>
                  </a:cxn>
                  <a:cxn ang="T158">
                    <a:pos x="T76" y="T77"/>
                  </a:cxn>
                  <a:cxn ang="T159">
                    <a:pos x="T78" y="T79"/>
                  </a:cxn>
                  <a:cxn ang="T160">
                    <a:pos x="T80" y="T81"/>
                  </a:cxn>
                  <a:cxn ang="T161">
                    <a:pos x="T82" y="T83"/>
                  </a:cxn>
                  <a:cxn ang="T162">
                    <a:pos x="T84" y="T85"/>
                  </a:cxn>
                  <a:cxn ang="T163">
                    <a:pos x="T86" y="T87"/>
                  </a:cxn>
                  <a:cxn ang="T164">
                    <a:pos x="T88" y="T89"/>
                  </a:cxn>
                  <a:cxn ang="T165">
                    <a:pos x="T90" y="T91"/>
                  </a:cxn>
                  <a:cxn ang="T166">
                    <a:pos x="T92" y="T93"/>
                  </a:cxn>
                  <a:cxn ang="T167">
                    <a:pos x="T94" y="T95"/>
                  </a:cxn>
                  <a:cxn ang="T168">
                    <a:pos x="T96" y="T97"/>
                  </a:cxn>
                  <a:cxn ang="T169">
                    <a:pos x="T98" y="T99"/>
                  </a:cxn>
                  <a:cxn ang="T170">
                    <a:pos x="T100" y="T101"/>
                  </a:cxn>
                  <a:cxn ang="T171">
                    <a:pos x="T102" y="T103"/>
                  </a:cxn>
                  <a:cxn ang="T172">
                    <a:pos x="T104" y="T105"/>
                  </a:cxn>
                  <a:cxn ang="T173">
                    <a:pos x="T106" y="T107"/>
                  </a:cxn>
                  <a:cxn ang="T174">
                    <a:pos x="T108" y="T109"/>
                  </a:cxn>
                  <a:cxn ang="T175">
                    <a:pos x="T110" y="T111"/>
                  </a:cxn>
                  <a:cxn ang="T176">
                    <a:pos x="T112" y="T113"/>
                  </a:cxn>
                  <a:cxn ang="T177">
                    <a:pos x="T114" y="T115"/>
                  </a:cxn>
                  <a:cxn ang="T178">
                    <a:pos x="T116" y="T117"/>
                  </a:cxn>
                  <a:cxn ang="T179">
                    <a:pos x="T118" y="T119"/>
                  </a:cxn>
                </a:cxnLst>
                <a:rect l="T180" t="T181" r="T182" b="T183"/>
                <a:pathLst>
                  <a:path w="1838" h="2258">
                    <a:moveTo>
                      <a:pt x="483" y="2258"/>
                    </a:moveTo>
                    <a:lnTo>
                      <a:pt x="596" y="2256"/>
                    </a:lnTo>
                    <a:lnTo>
                      <a:pt x="709" y="2253"/>
                    </a:lnTo>
                    <a:lnTo>
                      <a:pt x="822" y="2251"/>
                    </a:lnTo>
                    <a:lnTo>
                      <a:pt x="935" y="2248"/>
                    </a:lnTo>
                    <a:lnTo>
                      <a:pt x="1047" y="2246"/>
                    </a:lnTo>
                    <a:lnTo>
                      <a:pt x="1160" y="2243"/>
                    </a:lnTo>
                    <a:lnTo>
                      <a:pt x="1273" y="2241"/>
                    </a:lnTo>
                    <a:lnTo>
                      <a:pt x="1386" y="2239"/>
                    </a:lnTo>
                    <a:lnTo>
                      <a:pt x="1499" y="2236"/>
                    </a:lnTo>
                    <a:lnTo>
                      <a:pt x="1612" y="2234"/>
                    </a:lnTo>
                    <a:lnTo>
                      <a:pt x="1725" y="2231"/>
                    </a:lnTo>
                    <a:lnTo>
                      <a:pt x="1838" y="2229"/>
                    </a:lnTo>
                    <a:lnTo>
                      <a:pt x="1836" y="2179"/>
                    </a:lnTo>
                    <a:lnTo>
                      <a:pt x="1834" y="2130"/>
                    </a:lnTo>
                    <a:lnTo>
                      <a:pt x="1832" y="2080"/>
                    </a:lnTo>
                    <a:lnTo>
                      <a:pt x="1829" y="2031"/>
                    </a:lnTo>
                    <a:lnTo>
                      <a:pt x="1825" y="1982"/>
                    </a:lnTo>
                    <a:lnTo>
                      <a:pt x="1820" y="1932"/>
                    </a:lnTo>
                    <a:lnTo>
                      <a:pt x="1815" y="1883"/>
                    </a:lnTo>
                    <a:lnTo>
                      <a:pt x="1810" y="1834"/>
                    </a:lnTo>
                    <a:lnTo>
                      <a:pt x="1804" y="1785"/>
                    </a:lnTo>
                    <a:lnTo>
                      <a:pt x="1797" y="1736"/>
                    </a:lnTo>
                    <a:lnTo>
                      <a:pt x="1789" y="1687"/>
                    </a:lnTo>
                    <a:lnTo>
                      <a:pt x="1782" y="1638"/>
                    </a:lnTo>
                    <a:lnTo>
                      <a:pt x="1773" y="1589"/>
                    </a:lnTo>
                    <a:lnTo>
                      <a:pt x="1764" y="1540"/>
                    </a:lnTo>
                    <a:lnTo>
                      <a:pt x="1754" y="1492"/>
                    </a:lnTo>
                    <a:lnTo>
                      <a:pt x="1744" y="1443"/>
                    </a:lnTo>
                    <a:lnTo>
                      <a:pt x="1733" y="1395"/>
                    </a:lnTo>
                    <a:lnTo>
                      <a:pt x="1721" y="1347"/>
                    </a:lnTo>
                    <a:lnTo>
                      <a:pt x="1709" y="1299"/>
                    </a:lnTo>
                    <a:lnTo>
                      <a:pt x="1696" y="1251"/>
                    </a:lnTo>
                    <a:lnTo>
                      <a:pt x="1683" y="1203"/>
                    </a:lnTo>
                    <a:lnTo>
                      <a:pt x="1669" y="1156"/>
                    </a:lnTo>
                    <a:lnTo>
                      <a:pt x="1655" y="1108"/>
                    </a:lnTo>
                    <a:lnTo>
                      <a:pt x="1640" y="1061"/>
                    </a:lnTo>
                    <a:lnTo>
                      <a:pt x="1624" y="1014"/>
                    </a:lnTo>
                    <a:lnTo>
                      <a:pt x="1608" y="967"/>
                    </a:lnTo>
                    <a:lnTo>
                      <a:pt x="1591" y="921"/>
                    </a:lnTo>
                    <a:lnTo>
                      <a:pt x="1574" y="874"/>
                    </a:lnTo>
                    <a:lnTo>
                      <a:pt x="1556" y="828"/>
                    </a:lnTo>
                    <a:lnTo>
                      <a:pt x="1538" y="782"/>
                    </a:lnTo>
                    <a:lnTo>
                      <a:pt x="1519" y="736"/>
                    </a:lnTo>
                    <a:lnTo>
                      <a:pt x="1499" y="691"/>
                    </a:lnTo>
                    <a:lnTo>
                      <a:pt x="1479" y="646"/>
                    </a:lnTo>
                    <a:lnTo>
                      <a:pt x="1458" y="601"/>
                    </a:lnTo>
                    <a:lnTo>
                      <a:pt x="1437" y="556"/>
                    </a:lnTo>
                    <a:lnTo>
                      <a:pt x="1416" y="511"/>
                    </a:lnTo>
                    <a:lnTo>
                      <a:pt x="1393" y="467"/>
                    </a:lnTo>
                    <a:lnTo>
                      <a:pt x="1370" y="423"/>
                    </a:lnTo>
                    <a:lnTo>
                      <a:pt x="1347" y="379"/>
                    </a:lnTo>
                    <a:lnTo>
                      <a:pt x="1323" y="336"/>
                    </a:lnTo>
                    <a:lnTo>
                      <a:pt x="1299" y="293"/>
                    </a:lnTo>
                    <a:lnTo>
                      <a:pt x="1274" y="250"/>
                    </a:lnTo>
                    <a:lnTo>
                      <a:pt x="1248" y="208"/>
                    </a:lnTo>
                    <a:lnTo>
                      <a:pt x="1222" y="165"/>
                    </a:lnTo>
                    <a:lnTo>
                      <a:pt x="1196" y="124"/>
                    </a:lnTo>
                    <a:lnTo>
                      <a:pt x="1169" y="82"/>
                    </a:lnTo>
                    <a:lnTo>
                      <a:pt x="1142" y="41"/>
                    </a:lnTo>
                    <a:lnTo>
                      <a:pt x="1114" y="0"/>
                    </a:lnTo>
                    <a:lnTo>
                      <a:pt x="1021" y="64"/>
                    </a:lnTo>
                    <a:lnTo>
                      <a:pt x="928" y="129"/>
                    </a:lnTo>
                    <a:lnTo>
                      <a:pt x="835" y="193"/>
                    </a:lnTo>
                    <a:lnTo>
                      <a:pt x="742" y="258"/>
                    </a:lnTo>
                    <a:lnTo>
                      <a:pt x="650" y="322"/>
                    </a:lnTo>
                    <a:lnTo>
                      <a:pt x="557" y="386"/>
                    </a:lnTo>
                    <a:lnTo>
                      <a:pt x="464" y="451"/>
                    </a:lnTo>
                    <a:lnTo>
                      <a:pt x="371" y="515"/>
                    </a:lnTo>
                    <a:lnTo>
                      <a:pt x="279" y="579"/>
                    </a:lnTo>
                    <a:lnTo>
                      <a:pt x="186" y="644"/>
                    </a:lnTo>
                    <a:lnTo>
                      <a:pt x="93" y="708"/>
                    </a:lnTo>
                    <a:lnTo>
                      <a:pt x="0" y="773"/>
                    </a:lnTo>
                    <a:lnTo>
                      <a:pt x="19" y="800"/>
                    </a:lnTo>
                    <a:lnTo>
                      <a:pt x="37" y="827"/>
                    </a:lnTo>
                    <a:lnTo>
                      <a:pt x="55" y="855"/>
                    </a:lnTo>
                    <a:lnTo>
                      <a:pt x="73" y="883"/>
                    </a:lnTo>
                    <a:lnTo>
                      <a:pt x="90" y="911"/>
                    </a:lnTo>
                    <a:lnTo>
                      <a:pt x="107" y="939"/>
                    </a:lnTo>
                    <a:lnTo>
                      <a:pt x="124" y="968"/>
                    </a:lnTo>
                    <a:lnTo>
                      <a:pt x="140" y="996"/>
                    </a:lnTo>
                    <a:lnTo>
                      <a:pt x="156" y="1025"/>
                    </a:lnTo>
                    <a:lnTo>
                      <a:pt x="171" y="1055"/>
                    </a:lnTo>
                    <a:lnTo>
                      <a:pt x="187" y="1084"/>
                    </a:lnTo>
                    <a:lnTo>
                      <a:pt x="201" y="1113"/>
                    </a:lnTo>
                    <a:lnTo>
                      <a:pt x="216" y="1143"/>
                    </a:lnTo>
                    <a:lnTo>
                      <a:pt x="230" y="1173"/>
                    </a:lnTo>
                    <a:lnTo>
                      <a:pt x="244" y="1203"/>
                    </a:lnTo>
                    <a:lnTo>
                      <a:pt x="257" y="1233"/>
                    </a:lnTo>
                    <a:lnTo>
                      <a:pt x="270" y="1263"/>
                    </a:lnTo>
                    <a:lnTo>
                      <a:pt x="283" y="1294"/>
                    </a:lnTo>
                    <a:lnTo>
                      <a:pt x="295" y="1325"/>
                    </a:lnTo>
                    <a:lnTo>
                      <a:pt x="307" y="1355"/>
                    </a:lnTo>
                    <a:lnTo>
                      <a:pt x="319" y="1386"/>
                    </a:lnTo>
                    <a:lnTo>
                      <a:pt x="330" y="1417"/>
                    </a:lnTo>
                    <a:lnTo>
                      <a:pt x="341" y="1449"/>
                    </a:lnTo>
                    <a:lnTo>
                      <a:pt x="351" y="1480"/>
                    </a:lnTo>
                    <a:lnTo>
                      <a:pt x="361" y="1511"/>
                    </a:lnTo>
                    <a:lnTo>
                      <a:pt x="371" y="1543"/>
                    </a:lnTo>
                    <a:lnTo>
                      <a:pt x="380" y="1575"/>
                    </a:lnTo>
                    <a:lnTo>
                      <a:pt x="389" y="1606"/>
                    </a:lnTo>
                    <a:lnTo>
                      <a:pt x="397" y="1638"/>
                    </a:lnTo>
                    <a:lnTo>
                      <a:pt x="405" y="1670"/>
                    </a:lnTo>
                    <a:lnTo>
                      <a:pt x="413" y="1702"/>
                    </a:lnTo>
                    <a:lnTo>
                      <a:pt x="420" y="1735"/>
                    </a:lnTo>
                    <a:lnTo>
                      <a:pt x="427" y="1767"/>
                    </a:lnTo>
                    <a:lnTo>
                      <a:pt x="434" y="1799"/>
                    </a:lnTo>
                    <a:lnTo>
                      <a:pt x="440" y="1832"/>
                    </a:lnTo>
                    <a:lnTo>
                      <a:pt x="445" y="1864"/>
                    </a:lnTo>
                    <a:lnTo>
                      <a:pt x="451" y="1897"/>
                    </a:lnTo>
                    <a:lnTo>
                      <a:pt x="456" y="1930"/>
                    </a:lnTo>
                    <a:lnTo>
                      <a:pt x="460" y="1962"/>
                    </a:lnTo>
                    <a:lnTo>
                      <a:pt x="464" y="1995"/>
                    </a:lnTo>
                    <a:lnTo>
                      <a:pt x="468" y="2028"/>
                    </a:lnTo>
                    <a:lnTo>
                      <a:pt x="471" y="2061"/>
                    </a:lnTo>
                    <a:lnTo>
                      <a:pt x="474" y="2094"/>
                    </a:lnTo>
                    <a:lnTo>
                      <a:pt x="477" y="2126"/>
                    </a:lnTo>
                    <a:lnTo>
                      <a:pt x="479" y="2159"/>
                    </a:lnTo>
                    <a:lnTo>
                      <a:pt x="481" y="2192"/>
                    </a:lnTo>
                    <a:lnTo>
                      <a:pt x="482" y="2225"/>
                    </a:lnTo>
                    <a:lnTo>
                      <a:pt x="483" y="2258"/>
                    </a:lnTo>
                  </a:path>
                </a:pathLst>
              </a:custGeom>
              <a:solidFill>
                <a:srgbClr val="54E349"/>
              </a:solidFill>
              <a:ln w="25400">
                <a:noFill/>
                <a:prstDash val="solid"/>
                <a:round/>
                <a:headEnd/>
                <a:tailEnd/>
              </a:ln>
              <a:effectLst>
                <a:outerShdw blurRad="44450" dist="27940" dir="5400000" algn="ctr">
                  <a:srgbClr val="000000">
                    <a:alpha val="32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balanced" dir="t">
                  <a:rot lat="0" lon="0" rev="8700000"/>
                </a:lightRig>
              </a:scene3d>
              <a:sp3d>
                <a:bevelT w="190500" h="38100"/>
              </a:sp3d>
            </xdr:spPr>
          </xdr:sp>
          <xdr:sp macro="" textlink="">
            <xdr:nvSpPr>
              <xdr:cNvPr id="120" name="Freeform 377"/>
              <xdr:cNvSpPr>
                <a:spLocks/>
              </xdr:cNvSpPr>
            </xdr:nvSpPr>
            <xdr:spPr bwMode="auto">
              <a:xfrm>
                <a:off x="212691" y="4348766"/>
                <a:ext cx="528440" cy="613711"/>
              </a:xfrm>
              <a:custGeom>
                <a:avLst/>
                <a:gdLst>
                  <a:gd name="T0" fmla="*/ 2147483647 w 1838"/>
                  <a:gd name="T1" fmla="*/ 2147483647 h 2258"/>
                  <a:gd name="T2" fmla="*/ 2147483647 w 1838"/>
                  <a:gd name="T3" fmla="*/ 2147483647 h 2258"/>
                  <a:gd name="T4" fmla="*/ 2147483647 w 1838"/>
                  <a:gd name="T5" fmla="*/ 2147483647 h 2258"/>
                  <a:gd name="T6" fmla="*/ 2147483647 w 1838"/>
                  <a:gd name="T7" fmla="*/ 2147483647 h 2258"/>
                  <a:gd name="T8" fmla="*/ 2147483647 w 1838"/>
                  <a:gd name="T9" fmla="*/ 2147483647 h 2258"/>
                  <a:gd name="T10" fmla="*/ 2147483647 w 1838"/>
                  <a:gd name="T11" fmla="*/ 2147483647 h 2258"/>
                  <a:gd name="T12" fmla="*/ 2147483647 w 1838"/>
                  <a:gd name="T13" fmla="*/ 2147483647 h 2258"/>
                  <a:gd name="T14" fmla="*/ 2147483647 w 1838"/>
                  <a:gd name="T15" fmla="*/ 2147483647 h 2258"/>
                  <a:gd name="T16" fmla="*/ 2147483647 w 1838"/>
                  <a:gd name="T17" fmla="*/ 2147483647 h 2258"/>
                  <a:gd name="T18" fmla="*/ 2147483647 w 1838"/>
                  <a:gd name="T19" fmla="*/ 2147483647 h 2258"/>
                  <a:gd name="T20" fmla="*/ 2147483647 w 1838"/>
                  <a:gd name="T21" fmla="*/ 2147483647 h 2258"/>
                  <a:gd name="T22" fmla="*/ 2147483647 w 1838"/>
                  <a:gd name="T23" fmla="*/ 2147483647 h 2258"/>
                  <a:gd name="T24" fmla="*/ 2147483647 w 1838"/>
                  <a:gd name="T25" fmla="*/ 2147483647 h 2258"/>
                  <a:gd name="T26" fmla="*/ 2147483647 w 1838"/>
                  <a:gd name="T27" fmla="*/ 2147483647 h 2258"/>
                  <a:gd name="T28" fmla="*/ 2147483647 w 1838"/>
                  <a:gd name="T29" fmla="*/ 2147483647 h 2258"/>
                  <a:gd name="T30" fmla="*/ 2147483647 w 1838"/>
                  <a:gd name="T31" fmla="*/ 2147483647 h 2258"/>
                  <a:gd name="T32" fmla="*/ 2147483647 w 1838"/>
                  <a:gd name="T33" fmla="*/ 2147483647 h 2258"/>
                  <a:gd name="T34" fmla="*/ 2147483647 w 1838"/>
                  <a:gd name="T35" fmla="*/ 2147483647 h 2258"/>
                  <a:gd name="T36" fmla="*/ 2147483647 w 1838"/>
                  <a:gd name="T37" fmla="*/ 2147483647 h 2258"/>
                  <a:gd name="T38" fmla="*/ 2147483647 w 1838"/>
                  <a:gd name="T39" fmla="*/ 2147483647 h 2258"/>
                  <a:gd name="T40" fmla="*/ 2147483647 w 1838"/>
                  <a:gd name="T41" fmla="*/ 2147483647 h 2258"/>
                  <a:gd name="T42" fmla="*/ 2147483647 w 1838"/>
                  <a:gd name="T43" fmla="*/ 2147483647 h 2258"/>
                  <a:gd name="T44" fmla="*/ 2147483647 w 1838"/>
                  <a:gd name="T45" fmla="*/ 2147483647 h 2258"/>
                  <a:gd name="T46" fmla="*/ 2147483647 w 1838"/>
                  <a:gd name="T47" fmla="*/ 2147483647 h 2258"/>
                  <a:gd name="T48" fmla="*/ 2147483647 w 1838"/>
                  <a:gd name="T49" fmla="*/ 2147483647 h 2258"/>
                  <a:gd name="T50" fmla="*/ 2147483647 w 1838"/>
                  <a:gd name="T51" fmla="*/ 2147483647 h 2258"/>
                  <a:gd name="T52" fmla="*/ 2147483647 w 1838"/>
                  <a:gd name="T53" fmla="*/ 2147483647 h 2258"/>
                  <a:gd name="T54" fmla="*/ 2147483647 w 1838"/>
                  <a:gd name="T55" fmla="*/ 2147483647 h 2258"/>
                  <a:gd name="T56" fmla="*/ 2147483647 w 1838"/>
                  <a:gd name="T57" fmla="*/ 2147483647 h 2258"/>
                  <a:gd name="T58" fmla="*/ 2147483647 w 1838"/>
                  <a:gd name="T59" fmla="*/ 2147483647 h 2258"/>
                  <a:gd name="T60" fmla="*/ 2147483647 w 1838"/>
                  <a:gd name="T61" fmla="*/ 2147483647 h 2258"/>
                  <a:gd name="T62" fmla="*/ 2147483647 w 1838"/>
                  <a:gd name="T63" fmla="*/ 2147483647 h 2258"/>
                  <a:gd name="T64" fmla="*/ 2147483647 w 1838"/>
                  <a:gd name="T65" fmla="*/ 2147483647 h 2258"/>
                  <a:gd name="T66" fmla="*/ 2147483647 w 1838"/>
                  <a:gd name="T67" fmla="*/ 2147483647 h 2258"/>
                  <a:gd name="T68" fmla="*/ 2147483647 w 1838"/>
                  <a:gd name="T69" fmla="*/ 2147483647 h 2258"/>
                  <a:gd name="T70" fmla="*/ 2147483647 w 1838"/>
                  <a:gd name="T71" fmla="*/ 2147483647 h 2258"/>
                  <a:gd name="T72" fmla="*/ 2147483647 w 1838"/>
                  <a:gd name="T73" fmla="*/ 2147483647 h 2258"/>
                  <a:gd name="T74" fmla="*/ 2147483647 w 1838"/>
                  <a:gd name="T75" fmla="*/ 2147483647 h 2258"/>
                  <a:gd name="T76" fmla="*/ 2147483647 w 1838"/>
                  <a:gd name="T77" fmla="*/ 2147483647 h 2258"/>
                  <a:gd name="T78" fmla="*/ 2147483647 w 1838"/>
                  <a:gd name="T79" fmla="*/ 2147483647 h 2258"/>
                  <a:gd name="T80" fmla="*/ 2147483647 w 1838"/>
                  <a:gd name="T81" fmla="*/ 2147483647 h 2258"/>
                  <a:gd name="T82" fmla="*/ 2147483647 w 1838"/>
                  <a:gd name="T83" fmla="*/ 2147483647 h 2258"/>
                  <a:gd name="T84" fmla="*/ 2147483647 w 1838"/>
                  <a:gd name="T85" fmla="*/ 2147483647 h 2258"/>
                  <a:gd name="T86" fmla="*/ 2147483647 w 1838"/>
                  <a:gd name="T87" fmla="*/ 2147483647 h 2258"/>
                  <a:gd name="T88" fmla="*/ 2147483647 w 1838"/>
                  <a:gd name="T89" fmla="*/ 2147483647 h 2258"/>
                  <a:gd name="T90" fmla="*/ 2147483647 w 1838"/>
                  <a:gd name="T91" fmla="*/ 2147483647 h 2258"/>
                  <a:gd name="T92" fmla="*/ 2147483647 w 1838"/>
                  <a:gd name="T93" fmla="*/ 2147483647 h 2258"/>
                  <a:gd name="T94" fmla="*/ 2147483647 w 1838"/>
                  <a:gd name="T95" fmla="*/ 2147483647 h 2258"/>
                  <a:gd name="T96" fmla="*/ 2147483647 w 1838"/>
                  <a:gd name="T97" fmla="*/ 2147483647 h 2258"/>
                  <a:gd name="T98" fmla="*/ 2147483647 w 1838"/>
                  <a:gd name="T99" fmla="*/ 2147483647 h 2258"/>
                  <a:gd name="T100" fmla="*/ 2147483647 w 1838"/>
                  <a:gd name="T101" fmla="*/ 2147483647 h 2258"/>
                  <a:gd name="T102" fmla="*/ 2147483647 w 1838"/>
                  <a:gd name="T103" fmla="*/ 2147483647 h 2258"/>
                  <a:gd name="T104" fmla="*/ 2147483647 w 1838"/>
                  <a:gd name="T105" fmla="*/ 2147483647 h 2258"/>
                  <a:gd name="T106" fmla="*/ 2147483647 w 1838"/>
                  <a:gd name="T107" fmla="*/ 2147483647 h 2258"/>
                  <a:gd name="T108" fmla="*/ 2147483647 w 1838"/>
                  <a:gd name="T109" fmla="*/ 2147483647 h 2258"/>
                  <a:gd name="T110" fmla="*/ 2147483647 w 1838"/>
                  <a:gd name="T111" fmla="*/ 2147483647 h 2258"/>
                  <a:gd name="T112" fmla="*/ 2147483647 w 1838"/>
                  <a:gd name="T113" fmla="*/ 2147483647 h 2258"/>
                  <a:gd name="T114" fmla="*/ 2147483647 w 1838"/>
                  <a:gd name="T115" fmla="*/ 2147483647 h 2258"/>
                  <a:gd name="T116" fmla="*/ 2147483647 w 1838"/>
                  <a:gd name="T117" fmla="*/ 2147483647 h 2258"/>
                  <a:gd name="T118" fmla="*/ 2147483647 w 1838"/>
                  <a:gd name="T119" fmla="*/ 2147483647 h 2258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  <a:gd name="T132" fmla="*/ 0 60000 65536"/>
                  <a:gd name="T133" fmla="*/ 0 60000 65536"/>
                  <a:gd name="T134" fmla="*/ 0 60000 65536"/>
                  <a:gd name="T135" fmla="*/ 0 60000 65536"/>
                  <a:gd name="T136" fmla="*/ 0 60000 65536"/>
                  <a:gd name="T137" fmla="*/ 0 60000 65536"/>
                  <a:gd name="T138" fmla="*/ 0 60000 65536"/>
                  <a:gd name="T139" fmla="*/ 0 60000 65536"/>
                  <a:gd name="T140" fmla="*/ 0 60000 65536"/>
                  <a:gd name="T141" fmla="*/ 0 60000 65536"/>
                  <a:gd name="T142" fmla="*/ 0 60000 65536"/>
                  <a:gd name="T143" fmla="*/ 0 60000 65536"/>
                  <a:gd name="T144" fmla="*/ 0 60000 65536"/>
                  <a:gd name="T145" fmla="*/ 0 60000 65536"/>
                  <a:gd name="T146" fmla="*/ 0 60000 65536"/>
                  <a:gd name="T147" fmla="*/ 0 60000 65536"/>
                  <a:gd name="T148" fmla="*/ 0 60000 65536"/>
                  <a:gd name="T149" fmla="*/ 0 60000 65536"/>
                  <a:gd name="T150" fmla="*/ 0 60000 65536"/>
                  <a:gd name="T151" fmla="*/ 0 60000 65536"/>
                  <a:gd name="T152" fmla="*/ 0 60000 65536"/>
                  <a:gd name="T153" fmla="*/ 0 60000 65536"/>
                  <a:gd name="T154" fmla="*/ 0 60000 65536"/>
                  <a:gd name="T155" fmla="*/ 0 60000 65536"/>
                  <a:gd name="T156" fmla="*/ 0 60000 65536"/>
                  <a:gd name="T157" fmla="*/ 0 60000 65536"/>
                  <a:gd name="T158" fmla="*/ 0 60000 65536"/>
                  <a:gd name="T159" fmla="*/ 0 60000 65536"/>
                  <a:gd name="T160" fmla="*/ 0 60000 65536"/>
                  <a:gd name="T161" fmla="*/ 0 60000 65536"/>
                  <a:gd name="T162" fmla="*/ 0 60000 65536"/>
                  <a:gd name="T163" fmla="*/ 0 60000 65536"/>
                  <a:gd name="T164" fmla="*/ 0 60000 65536"/>
                  <a:gd name="T165" fmla="*/ 0 60000 65536"/>
                  <a:gd name="T166" fmla="*/ 0 60000 65536"/>
                  <a:gd name="T167" fmla="*/ 0 60000 65536"/>
                  <a:gd name="T168" fmla="*/ 0 60000 65536"/>
                  <a:gd name="T169" fmla="*/ 0 60000 65536"/>
                  <a:gd name="T170" fmla="*/ 0 60000 65536"/>
                  <a:gd name="T171" fmla="*/ 0 60000 65536"/>
                  <a:gd name="T172" fmla="*/ 0 60000 65536"/>
                  <a:gd name="T173" fmla="*/ 0 60000 65536"/>
                  <a:gd name="T174" fmla="*/ 0 60000 65536"/>
                  <a:gd name="T175" fmla="*/ 0 60000 65536"/>
                  <a:gd name="T176" fmla="*/ 0 60000 65536"/>
                  <a:gd name="T177" fmla="*/ 0 60000 65536"/>
                  <a:gd name="T178" fmla="*/ 0 60000 65536"/>
                  <a:gd name="T179" fmla="*/ 0 60000 65536"/>
                  <a:gd name="T180" fmla="*/ 0 w 1838"/>
                  <a:gd name="T181" fmla="*/ 0 h 2258"/>
                  <a:gd name="T182" fmla="*/ 1838 w 1838"/>
                  <a:gd name="T183" fmla="*/ 2258 h 2258"/>
                </a:gdLst>
                <a:ahLst/>
                <a:cxnLst>
                  <a:cxn ang="T120">
                    <a:pos x="T0" y="T1"/>
                  </a:cxn>
                  <a:cxn ang="T121">
                    <a:pos x="T2" y="T3"/>
                  </a:cxn>
                  <a:cxn ang="T122">
                    <a:pos x="T4" y="T5"/>
                  </a:cxn>
                  <a:cxn ang="T123">
                    <a:pos x="T6" y="T7"/>
                  </a:cxn>
                  <a:cxn ang="T124">
                    <a:pos x="T8" y="T9"/>
                  </a:cxn>
                  <a:cxn ang="T125">
                    <a:pos x="T10" y="T11"/>
                  </a:cxn>
                  <a:cxn ang="T126">
                    <a:pos x="T12" y="T13"/>
                  </a:cxn>
                  <a:cxn ang="T127">
                    <a:pos x="T14" y="T15"/>
                  </a:cxn>
                  <a:cxn ang="T128">
                    <a:pos x="T16" y="T17"/>
                  </a:cxn>
                  <a:cxn ang="T129">
                    <a:pos x="T18" y="T19"/>
                  </a:cxn>
                  <a:cxn ang="T130">
                    <a:pos x="T20" y="T21"/>
                  </a:cxn>
                  <a:cxn ang="T131">
                    <a:pos x="T22" y="T23"/>
                  </a:cxn>
                  <a:cxn ang="T132">
                    <a:pos x="T24" y="T25"/>
                  </a:cxn>
                  <a:cxn ang="T133">
                    <a:pos x="T26" y="T27"/>
                  </a:cxn>
                  <a:cxn ang="T134">
                    <a:pos x="T28" y="T29"/>
                  </a:cxn>
                  <a:cxn ang="T135">
                    <a:pos x="T30" y="T31"/>
                  </a:cxn>
                  <a:cxn ang="T136">
                    <a:pos x="T32" y="T33"/>
                  </a:cxn>
                  <a:cxn ang="T137">
                    <a:pos x="T34" y="T35"/>
                  </a:cxn>
                  <a:cxn ang="T138">
                    <a:pos x="T36" y="T37"/>
                  </a:cxn>
                  <a:cxn ang="T139">
                    <a:pos x="T38" y="T39"/>
                  </a:cxn>
                  <a:cxn ang="T140">
                    <a:pos x="T40" y="T41"/>
                  </a:cxn>
                  <a:cxn ang="T141">
                    <a:pos x="T42" y="T43"/>
                  </a:cxn>
                  <a:cxn ang="T142">
                    <a:pos x="T44" y="T45"/>
                  </a:cxn>
                  <a:cxn ang="T143">
                    <a:pos x="T46" y="T47"/>
                  </a:cxn>
                  <a:cxn ang="T144">
                    <a:pos x="T48" y="T49"/>
                  </a:cxn>
                  <a:cxn ang="T145">
                    <a:pos x="T50" y="T51"/>
                  </a:cxn>
                  <a:cxn ang="T146">
                    <a:pos x="T52" y="T53"/>
                  </a:cxn>
                  <a:cxn ang="T147">
                    <a:pos x="T54" y="T55"/>
                  </a:cxn>
                  <a:cxn ang="T148">
                    <a:pos x="T56" y="T57"/>
                  </a:cxn>
                  <a:cxn ang="T149">
                    <a:pos x="T58" y="T59"/>
                  </a:cxn>
                  <a:cxn ang="T150">
                    <a:pos x="T60" y="T61"/>
                  </a:cxn>
                  <a:cxn ang="T151">
                    <a:pos x="T62" y="T63"/>
                  </a:cxn>
                  <a:cxn ang="T152">
                    <a:pos x="T64" y="T65"/>
                  </a:cxn>
                  <a:cxn ang="T153">
                    <a:pos x="T66" y="T67"/>
                  </a:cxn>
                  <a:cxn ang="T154">
                    <a:pos x="T68" y="T69"/>
                  </a:cxn>
                  <a:cxn ang="T155">
                    <a:pos x="T70" y="T71"/>
                  </a:cxn>
                  <a:cxn ang="T156">
                    <a:pos x="T72" y="T73"/>
                  </a:cxn>
                  <a:cxn ang="T157">
                    <a:pos x="T74" y="T75"/>
                  </a:cxn>
                  <a:cxn ang="T158">
                    <a:pos x="T76" y="T77"/>
                  </a:cxn>
                  <a:cxn ang="T159">
                    <a:pos x="T78" y="T79"/>
                  </a:cxn>
                  <a:cxn ang="T160">
                    <a:pos x="T80" y="T81"/>
                  </a:cxn>
                  <a:cxn ang="T161">
                    <a:pos x="T82" y="T83"/>
                  </a:cxn>
                  <a:cxn ang="T162">
                    <a:pos x="T84" y="T85"/>
                  </a:cxn>
                  <a:cxn ang="T163">
                    <a:pos x="T86" y="T87"/>
                  </a:cxn>
                  <a:cxn ang="T164">
                    <a:pos x="T88" y="T89"/>
                  </a:cxn>
                  <a:cxn ang="T165">
                    <a:pos x="T90" y="T91"/>
                  </a:cxn>
                  <a:cxn ang="T166">
                    <a:pos x="T92" y="T93"/>
                  </a:cxn>
                  <a:cxn ang="T167">
                    <a:pos x="T94" y="T95"/>
                  </a:cxn>
                  <a:cxn ang="T168">
                    <a:pos x="T96" y="T97"/>
                  </a:cxn>
                  <a:cxn ang="T169">
                    <a:pos x="T98" y="T99"/>
                  </a:cxn>
                  <a:cxn ang="T170">
                    <a:pos x="T100" y="T101"/>
                  </a:cxn>
                  <a:cxn ang="T171">
                    <a:pos x="T102" y="T103"/>
                  </a:cxn>
                  <a:cxn ang="T172">
                    <a:pos x="T104" y="T105"/>
                  </a:cxn>
                  <a:cxn ang="T173">
                    <a:pos x="T106" y="T107"/>
                  </a:cxn>
                  <a:cxn ang="T174">
                    <a:pos x="T108" y="T109"/>
                  </a:cxn>
                  <a:cxn ang="T175">
                    <a:pos x="T110" y="T111"/>
                  </a:cxn>
                  <a:cxn ang="T176">
                    <a:pos x="T112" y="T113"/>
                  </a:cxn>
                  <a:cxn ang="T177">
                    <a:pos x="T114" y="T115"/>
                  </a:cxn>
                  <a:cxn ang="T178">
                    <a:pos x="T116" y="T117"/>
                  </a:cxn>
                  <a:cxn ang="T179">
                    <a:pos x="T118" y="T119"/>
                  </a:cxn>
                </a:cxnLst>
                <a:rect l="T180" t="T181" r="T182" b="T183"/>
                <a:pathLst>
                  <a:path w="1838" h="2258">
                    <a:moveTo>
                      <a:pt x="1838" y="773"/>
                    </a:moveTo>
                    <a:lnTo>
                      <a:pt x="1745" y="708"/>
                    </a:lnTo>
                    <a:lnTo>
                      <a:pt x="1653" y="644"/>
                    </a:lnTo>
                    <a:lnTo>
                      <a:pt x="1560" y="579"/>
                    </a:lnTo>
                    <a:lnTo>
                      <a:pt x="1467" y="515"/>
                    </a:lnTo>
                    <a:lnTo>
                      <a:pt x="1374" y="451"/>
                    </a:lnTo>
                    <a:lnTo>
                      <a:pt x="1281" y="386"/>
                    </a:lnTo>
                    <a:lnTo>
                      <a:pt x="1189" y="322"/>
                    </a:lnTo>
                    <a:lnTo>
                      <a:pt x="1096" y="258"/>
                    </a:lnTo>
                    <a:lnTo>
                      <a:pt x="1003" y="193"/>
                    </a:lnTo>
                    <a:lnTo>
                      <a:pt x="910" y="129"/>
                    </a:lnTo>
                    <a:lnTo>
                      <a:pt x="817" y="64"/>
                    </a:lnTo>
                    <a:lnTo>
                      <a:pt x="725" y="0"/>
                    </a:lnTo>
                    <a:lnTo>
                      <a:pt x="697" y="41"/>
                    </a:lnTo>
                    <a:lnTo>
                      <a:pt x="669" y="82"/>
                    </a:lnTo>
                    <a:lnTo>
                      <a:pt x="642" y="124"/>
                    </a:lnTo>
                    <a:lnTo>
                      <a:pt x="616" y="165"/>
                    </a:lnTo>
                    <a:lnTo>
                      <a:pt x="590" y="208"/>
                    </a:lnTo>
                    <a:lnTo>
                      <a:pt x="564" y="250"/>
                    </a:lnTo>
                    <a:lnTo>
                      <a:pt x="540" y="293"/>
                    </a:lnTo>
                    <a:lnTo>
                      <a:pt x="515" y="336"/>
                    </a:lnTo>
                    <a:lnTo>
                      <a:pt x="491" y="379"/>
                    </a:lnTo>
                    <a:lnTo>
                      <a:pt x="468" y="423"/>
                    </a:lnTo>
                    <a:lnTo>
                      <a:pt x="445" y="467"/>
                    </a:lnTo>
                    <a:lnTo>
                      <a:pt x="423" y="511"/>
                    </a:lnTo>
                    <a:lnTo>
                      <a:pt x="401" y="556"/>
                    </a:lnTo>
                    <a:lnTo>
                      <a:pt x="380" y="601"/>
                    </a:lnTo>
                    <a:lnTo>
                      <a:pt x="359" y="646"/>
                    </a:lnTo>
                    <a:lnTo>
                      <a:pt x="339" y="691"/>
                    </a:lnTo>
                    <a:lnTo>
                      <a:pt x="320" y="736"/>
                    </a:lnTo>
                    <a:lnTo>
                      <a:pt x="301" y="782"/>
                    </a:lnTo>
                    <a:lnTo>
                      <a:pt x="282" y="828"/>
                    </a:lnTo>
                    <a:lnTo>
                      <a:pt x="264" y="874"/>
                    </a:lnTo>
                    <a:lnTo>
                      <a:pt x="247" y="921"/>
                    </a:lnTo>
                    <a:lnTo>
                      <a:pt x="230" y="967"/>
                    </a:lnTo>
                    <a:lnTo>
                      <a:pt x="214" y="1014"/>
                    </a:lnTo>
                    <a:lnTo>
                      <a:pt x="199" y="1061"/>
                    </a:lnTo>
                    <a:lnTo>
                      <a:pt x="183" y="1108"/>
                    </a:lnTo>
                    <a:lnTo>
                      <a:pt x="169" y="1156"/>
                    </a:lnTo>
                    <a:lnTo>
                      <a:pt x="155" y="1203"/>
                    </a:lnTo>
                    <a:lnTo>
                      <a:pt x="142" y="1251"/>
                    </a:lnTo>
                    <a:lnTo>
                      <a:pt x="129" y="1299"/>
                    </a:lnTo>
                    <a:lnTo>
                      <a:pt x="117" y="1347"/>
                    </a:lnTo>
                    <a:lnTo>
                      <a:pt x="106" y="1395"/>
                    </a:lnTo>
                    <a:lnTo>
                      <a:pt x="95" y="1443"/>
                    </a:lnTo>
                    <a:lnTo>
                      <a:pt x="84" y="1492"/>
                    </a:lnTo>
                    <a:lnTo>
                      <a:pt x="75" y="1540"/>
                    </a:lnTo>
                    <a:lnTo>
                      <a:pt x="65" y="1589"/>
                    </a:lnTo>
                    <a:lnTo>
                      <a:pt x="57" y="1638"/>
                    </a:lnTo>
                    <a:lnTo>
                      <a:pt x="49" y="1687"/>
                    </a:lnTo>
                    <a:lnTo>
                      <a:pt x="41" y="1736"/>
                    </a:lnTo>
                    <a:lnTo>
                      <a:pt x="35" y="1785"/>
                    </a:lnTo>
                    <a:lnTo>
                      <a:pt x="28" y="1834"/>
                    </a:lnTo>
                    <a:lnTo>
                      <a:pt x="23" y="1883"/>
                    </a:lnTo>
                    <a:lnTo>
                      <a:pt x="18" y="1932"/>
                    </a:lnTo>
                    <a:lnTo>
                      <a:pt x="13" y="1982"/>
                    </a:lnTo>
                    <a:lnTo>
                      <a:pt x="10" y="2031"/>
                    </a:lnTo>
                    <a:lnTo>
                      <a:pt x="6" y="2080"/>
                    </a:lnTo>
                    <a:lnTo>
                      <a:pt x="4" y="2130"/>
                    </a:lnTo>
                    <a:lnTo>
                      <a:pt x="2" y="2179"/>
                    </a:lnTo>
                    <a:lnTo>
                      <a:pt x="0" y="2229"/>
                    </a:lnTo>
                    <a:lnTo>
                      <a:pt x="113" y="2231"/>
                    </a:lnTo>
                    <a:lnTo>
                      <a:pt x="226" y="2234"/>
                    </a:lnTo>
                    <a:lnTo>
                      <a:pt x="339" y="2236"/>
                    </a:lnTo>
                    <a:lnTo>
                      <a:pt x="452" y="2239"/>
                    </a:lnTo>
                    <a:lnTo>
                      <a:pt x="565" y="2241"/>
                    </a:lnTo>
                    <a:lnTo>
                      <a:pt x="678" y="2243"/>
                    </a:lnTo>
                    <a:lnTo>
                      <a:pt x="791" y="2246"/>
                    </a:lnTo>
                    <a:lnTo>
                      <a:pt x="904" y="2248"/>
                    </a:lnTo>
                    <a:lnTo>
                      <a:pt x="1017" y="2251"/>
                    </a:lnTo>
                    <a:lnTo>
                      <a:pt x="1130" y="2253"/>
                    </a:lnTo>
                    <a:lnTo>
                      <a:pt x="1242" y="2256"/>
                    </a:lnTo>
                    <a:lnTo>
                      <a:pt x="1355" y="2258"/>
                    </a:lnTo>
                    <a:lnTo>
                      <a:pt x="1356" y="2225"/>
                    </a:lnTo>
                    <a:lnTo>
                      <a:pt x="1358" y="2192"/>
                    </a:lnTo>
                    <a:lnTo>
                      <a:pt x="1359" y="2159"/>
                    </a:lnTo>
                    <a:lnTo>
                      <a:pt x="1361" y="2126"/>
                    </a:lnTo>
                    <a:lnTo>
                      <a:pt x="1364" y="2094"/>
                    </a:lnTo>
                    <a:lnTo>
                      <a:pt x="1367" y="2061"/>
                    </a:lnTo>
                    <a:lnTo>
                      <a:pt x="1370" y="2028"/>
                    </a:lnTo>
                    <a:lnTo>
                      <a:pt x="1374" y="1995"/>
                    </a:lnTo>
                    <a:lnTo>
                      <a:pt x="1378" y="1962"/>
                    </a:lnTo>
                    <a:lnTo>
                      <a:pt x="1383" y="1930"/>
                    </a:lnTo>
                    <a:lnTo>
                      <a:pt x="1388" y="1897"/>
                    </a:lnTo>
                    <a:lnTo>
                      <a:pt x="1393" y="1864"/>
                    </a:lnTo>
                    <a:lnTo>
                      <a:pt x="1399" y="1832"/>
                    </a:lnTo>
                    <a:lnTo>
                      <a:pt x="1405" y="1799"/>
                    </a:lnTo>
                    <a:lnTo>
                      <a:pt x="1411" y="1767"/>
                    </a:lnTo>
                    <a:lnTo>
                      <a:pt x="1418" y="1735"/>
                    </a:lnTo>
                    <a:lnTo>
                      <a:pt x="1425" y="1702"/>
                    </a:lnTo>
                    <a:lnTo>
                      <a:pt x="1433" y="1670"/>
                    </a:lnTo>
                    <a:lnTo>
                      <a:pt x="1441" y="1638"/>
                    </a:lnTo>
                    <a:lnTo>
                      <a:pt x="1450" y="1606"/>
                    </a:lnTo>
                    <a:lnTo>
                      <a:pt x="1459" y="1575"/>
                    </a:lnTo>
                    <a:lnTo>
                      <a:pt x="1468" y="1543"/>
                    </a:lnTo>
                    <a:lnTo>
                      <a:pt x="1477" y="1511"/>
                    </a:lnTo>
                    <a:lnTo>
                      <a:pt x="1487" y="1480"/>
                    </a:lnTo>
                    <a:lnTo>
                      <a:pt x="1498" y="1449"/>
                    </a:lnTo>
                    <a:lnTo>
                      <a:pt x="1509" y="1417"/>
                    </a:lnTo>
                    <a:lnTo>
                      <a:pt x="1520" y="1386"/>
                    </a:lnTo>
                    <a:lnTo>
                      <a:pt x="1531" y="1355"/>
                    </a:lnTo>
                    <a:lnTo>
                      <a:pt x="1543" y="1325"/>
                    </a:lnTo>
                    <a:lnTo>
                      <a:pt x="1555" y="1294"/>
                    </a:lnTo>
                    <a:lnTo>
                      <a:pt x="1568" y="1263"/>
                    </a:lnTo>
                    <a:lnTo>
                      <a:pt x="1581" y="1233"/>
                    </a:lnTo>
                    <a:lnTo>
                      <a:pt x="1595" y="1203"/>
                    </a:lnTo>
                    <a:lnTo>
                      <a:pt x="1608" y="1173"/>
                    </a:lnTo>
                    <a:lnTo>
                      <a:pt x="1622" y="1143"/>
                    </a:lnTo>
                    <a:lnTo>
                      <a:pt x="1637" y="1113"/>
                    </a:lnTo>
                    <a:lnTo>
                      <a:pt x="1652" y="1084"/>
                    </a:lnTo>
                    <a:lnTo>
                      <a:pt x="1667" y="1055"/>
                    </a:lnTo>
                    <a:lnTo>
                      <a:pt x="1683" y="1025"/>
                    </a:lnTo>
                    <a:lnTo>
                      <a:pt x="1698" y="996"/>
                    </a:lnTo>
                    <a:lnTo>
                      <a:pt x="1715" y="968"/>
                    </a:lnTo>
                    <a:lnTo>
                      <a:pt x="1731" y="939"/>
                    </a:lnTo>
                    <a:lnTo>
                      <a:pt x="1748" y="911"/>
                    </a:lnTo>
                    <a:lnTo>
                      <a:pt x="1766" y="883"/>
                    </a:lnTo>
                    <a:lnTo>
                      <a:pt x="1783" y="855"/>
                    </a:lnTo>
                    <a:lnTo>
                      <a:pt x="1801" y="827"/>
                    </a:lnTo>
                    <a:lnTo>
                      <a:pt x="1820" y="800"/>
                    </a:lnTo>
                    <a:lnTo>
                      <a:pt x="1838" y="773"/>
                    </a:lnTo>
                  </a:path>
                </a:pathLst>
              </a:custGeom>
              <a:solidFill>
                <a:srgbClr val="FF3333"/>
              </a:solidFill>
              <a:ln w="25400">
                <a:noFill/>
                <a:prstDash val="solid"/>
                <a:round/>
                <a:headEnd/>
                <a:tailEnd/>
              </a:ln>
              <a:effectLst>
                <a:outerShdw blurRad="44450" dist="27940" dir="5400000" algn="ctr">
                  <a:srgbClr val="000000">
                    <a:alpha val="32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balanced" dir="t">
                  <a:rot lat="0" lon="0" rev="8700000"/>
                </a:lightRig>
              </a:scene3d>
              <a:sp3d>
                <a:bevelT w="190500" h="38100"/>
              </a:sp3d>
            </xdr:spPr>
          </xdr:sp>
          <xdr:sp macro="" textlink="">
            <xdr:nvSpPr>
              <xdr:cNvPr id="121" name="Freeform 383"/>
              <xdr:cNvSpPr>
                <a:spLocks/>
              </xdr:cNvSpPr>
            </xdr:nvSpPr>
            <xdr:spPr bwMode="auto">
              <a:xfrm>
                <a:off x="450915" y="3935368"/>
                <a:ext cx="673826" cy="597403"/>
              </a:xfrm>
              <a:custGeom>
                <a:avLst/>
                <a:gdLst>
                  <a:gd name="T0" fmla="*/ 2147483647 w 2343"/>
                  <a:gd name="T1" fmla="*/ 2147483647 h 2198"/>
                  <a:gd name="T2" fmla="*/ 2147483647 w 2343"/>
                  <a:gd name="T3" fmla="*/ 2147483647 h 2198"/>
                  <a:gd name="T4" fmla="*/ 2147483647 w 2343"/>
                  <a:gd name="T5" fmla="*/ 2147483647 h 2198"/>
                  <a:gd name="T6" fmla="*/ 2147483647 w 2343"/>
                  <a:gd name="T7" fmla="*/ 2147483647 h 2198"/>
                  <a:gd name="T8" fmla="*/ 2147483647 w 2343"/>
                  <a:gd name="T9" fmla="*/ 2147483647 h 2198"/>
                  <a:gd name="T10" fmla="*/ 2147483647 w 2343"/>
                  <a:gd name="T11" fmla="*/ 2147483647 h 2198"/>
                  <a:gd name="T12" fmla="*/ 2147483647 w 2343"/>
                  <a:gd name="T13" fmla="*/ 2147483647 h 2198"/>
                  <a:gd name="T14" fmla="*/ 2147483647 w 2343"/>
                  <a:gd name="T15" fmla="*/ 2147483647 h 2198"/>
                  <a:gd name="T16" fmla="*/ 2147483647 w 2343"/>
                  <a:gd name="T17" fmla="*/ 2147483647 h 2198"/>
                  <a:gd name="T18" fmla="*/ 2147483647 w 2343"/>
                  <a:gd name="T19" fmla="*/ 2147483647 h 2198"/>
                  <a:gd name="T20" fmla="*/ 2147483647 w 2343"/>
                  <a:gd name="T21" fmla="*/ 2147483647 h 2198"/>
                  <a:gd name="T22" fmla="*/ 2147483647 w 2343"/>
                  <a:gd name="T23" fmla="*/ 2147483647 h 2198"/>
                  <a:gd name="T24" fmla="*/ 2147483647 w 2343"/>
                  <a:gd name="T25" fmla="*/ 2147483647 h 2198"/>
                  <a:gd name="T26" fmla="*/ 2147483647 w 2343"/>
                  <a:gd name="T27" fmla="*/ 2147483647 h 2198"/>
                  <a:gd name="T28" fmla="*/ 2147483647 w 2343"/>
                  <a:gd name="T29" fmla="*/ 2147483647 h 2198"/>
                  <a:gd name="T30" fmla="*/ 2147483647 w 2343"/>
                  <a:gd name="T31" fmla="*/ 2147483647 h 2198"/>
                  <a:gd name="T32" fmla="*/ 2147483647 w 2343"/>
                  <a:gd name="T33" fmla="*/ 2147483647 h 2198"/>
                  <a:gd name="T34" fmla="*/ 2147483647 w 2343"/>
                  <a:gd name="T35" fmla="*/ 2147483647 h 2198"/>
                  <a:gd name="T36" fmla="*/ 2147483647 w 2343"/>
                  <a:gd name="T37" fmla="*/ 2147483647 h 2198"/>
                  <a:gd name="T38" fmla="*/ 2147483647 w 2343"/>
                  <a:gd name="T39" fmla="*/ 2147483647 h 2198"/>
                  <a:gd name="T40" fmla="*/ 2147483647 w 2343"/>
                  <a:gd name="T41" fmla="*/ 2147483647 h 2198"/>
                  <a:gd name="T42" fmla="*/ 2147483647 w 2343"/>
                  <a:gd name="T43" fmla="*/ 2147483647 h 2198"/>
                  <a:gd name="T44" fmla="*/ 2147483647 w 2343"/>
                  <a:gd name="T45" fmla="*/ 2147483647 h 2198"/>
                  <a:gd name="T46" fmla="*/ 2147483647 w 2343"/>
                  <a:gd name="T47" fmla="*/ 2147483647 h 2198"/>
                  <a:gd name="T48" fmla="*/ 2147483647 w 2343"/>
                  <a:gd name="T49" fmla="*/ 2147483647 h 2198"/>
                  <a:gd name="T50" fmla="*/ 2147483647 w 2343"/>
                  <a:gd name="T51" fmla="*/ 2147483647 h 2198"/>
                  <a:gd name="T52" fmla="*/ 2147483647 w 2343"/>
                  <a:gd name="T53" fmla="*/ 2147483647 h 2198"/>
                  <a:gd name="T54" fmla="*/ 2147483647 w 2343"/>
                  <a:gd name="T55" fmla="*/ 2147483647 h 2198"/>
                  <a:gd name="T56" fmla="*/ 2147483647 w 2343"/>
                  <a:gd name="T57" fmla="*/ 2147483647 h 2198"/>
                  <a:gd name="T58" fmla="*/ 2147483647 w 2343"/>
                  <a:gd name="T59" fmla="*/ 2147483647 h 2198"/>
                  <a:gd name="T60" fmla="*/ 2147483647 w 2343"/>
                  <a:gd name="T61" fmla="*/ 2147483647 h 2198"/>
                  <a:gd name="T62" fmla="*/ 2147483647 w 2343"/>
                  <a:gd name="T63" fmla="*/ 2147483647 h 2198"/>
                  <a:gd name="T64" fmla="*/ 2147483647 w 2343"/>
                  <a:gd name="T65" fmla="*/ 2147483647 h 2198"/>
                  <a:gd name="T66" fmla="*/ 2147483647 w 2343"/>
                  <a:gd name="T67" fmla="*/ 2147483647 h 2198"/>
                  <a:gd name="T68" fmla="*/ 2147483647 w 2343"/>
                  <a:gd name="T69" fmla="*/ 2147483647 h 2198"/>
                  <a:gd name="T70" fmla="*/ 2147483647 w 2343"/>
                  <a:gd name="T71" fmla="*/ 2147483647 h 2198"/>
                  <a:gd name="T72" fmla="*/ 2147483647 w 2343"/>
                  <a:gd name="T73" fmla="*/ 2147483647 h 2198"/>
                  <a:gd name="T74" fmla="*/ 2147483647 w 2343"/>
                  <a:gd name="T75" fmla="*/ 2147483647 h 2198"/>
                  <a:gd name="T76" fmla="*/ 2147483647 w 2343"/>
                  <a:gd name="T77" fmla="*/ 2147483647 h 2198"/>
                  <a:gd name="T78" fmla="*/ 2147483647 w 2343"/>
                  <a:gd name="T79" fmla="*/ 2147483647 h 2198"/>
                  <a:gd name="T80" fmla="*/ 2147483647 w 2343"/>
                  <a:gd name="T81" fmla="*/ 2147483647 h 2198"/>
                  <a:gd name="T82" fmla="*/ 2147483647 w 2343"/>
                  <a:gd name="T83" fmla="*/ 2147483647 h 2198"/>
                  <a:gd name="T84" fmla="*/ 2147483647 w 2343"/>
                  <a:gd name="T85" fmla="*/ 2147483647 h 2198"/>
                  <a:gd name="T86" fmla="*/ 2147483647 w 2343"/>
                  <a:gd name="T87" fmla="*/ 2147483647 h 2198"/>
                  <a:gd name="T88" fmla="*/ 2147483647 w 2343"/>
                  <a:gd name="T89" fmla="*/ 2147483647 h 2198"/>
                  <a:gd name="T90" fmla="*/ 2147483647 w 2343"/>
                  <a:gd name="T91" fmla="*/ 2147483647 h 2198"/>
                  <a:gd name="T92" fmla="*/ 2147483647 w 2343"/>
                  <a:gd name="T93" fmla="*/ 2147483647 h 2198"/>
                  <a:gd name="T94" fmla="*/ 2147483647 w 2343"/>
                  <a:gd name="T95" fmla="*/ 2147483647 h 2198"/>
                  <a:gd name="T96" fmla="*/ 2147483647 w 2343"/>
                  <a:gd name="T97" fmla="*/ 2147483647 h 2198"/>
                  <a:gd name="T98" fmla="*/ 2147483647 w 2343"/>
                  <a:gd name="T99" fmla="*/ 2147483647 h 2198"/>
                  <a:gd name="T100" fmla="*/ 2147483647 w 2343"/>
                  <a:gd name="T101" fmla="*/ 2147483647 h 2198"/>
                  <a:gd name="T102" fmla="*/ 2147483647 w 2343"/>
                  <a:gd name="T103" fmla="*/ 2147483647 h 2198"/>
                  <a:gd name="T104" fmla="*/ 2147483647 w 2343"/>
                  <a:gd name="T105" fmla="*/ 2147483647 h 2198"/>
                  <a:gd name="T106" fmla="*/ 2147483647 w 2343"/>
                  <a:gd name="T107" fmla="*/ 2147483647 h 2198"/>
                  <a:gd name="T108" fmla="*/ 2147483647 w 2343"/>
                  <a:gd name="T109" fmla="*/ 2147483647 h 2198"/>
                  <a:gd name="T110" fmla="*/ 2147483647 w 2343"/>
                  <a:gd name="T111" fmla="*/ 2147483647 h 2198"/>
                  <a:gd name="T112" fmla="*/ 2147483647 w 2343"/>
                  <a:gd name="T113" fmla="*/ 2147483647 h 2198"/>
                  <a:gd name="T114" fmla="*/ 2147483647 w 2343"/>
                  <a:gd name="T115" fmla="*/ 2147483647 h 2198"/>
                  <a:gd name="T116" fmla="*/ 2147483647 w 2343"/>
                  <a:gd name="T117" fmla="*/ 2147483647 h 2198"/>
                  <a:gd name="T118" fmla="*/ 2147483647 w 2343"/>
                  <a:gd name="T119" fmla="*/ 2147483647 h 2198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  <a:gd name="T132" fmla="*/ 0 60000 65536"/>
                  <a:gd name="T133" fmla="*/ 0 60000 65536"/>
                  <a:gd name="T134" fmla="*/ 0 60000 65536"/>
                  <a:gd name="T135" fmla="*/ 0 60000 65536"/>
                  <a:gd name="T136" fmla="*/ 0 60000 65536"/>
                  <a:gd name="T137" fmla="*/ 0 60000 65536"/>
                  <a:gd name="T138" fmla="*/ 0 60000 65536"/>
                  <a:gd name="T139" fmla="*/ 0 60000 65536"/>
                  <a:gd name="T140" fmla="*/ 0 60000 65536"/>
                  <a:gd name="T141" fmla="*/ 0 60000 65536"/>
                  <a:gd name="T142" fmla="*/ 0 60000 65536"/>
                  <a:gd name="T143" fmla="*/ 0 60000 65536"/>
                  <a:gd name="T144" fmla="*/ 0 60000 65536"/>
                  <a:gd name="T145" fmla="*/ 0 60000 65536"/>
                  <a:gd name="T146" fmla="*/ 0 60000 65536"/>
                  <a:gd name="T147" fmla="*/ 0 60000 65536"/>
                  <a:gd name="T148" fmla="*/ 0 60000 65536"/>
                  <a:gd name="T149" fmla="*/ 0 60000 65536"/>
                  <a:gd name="T150" fmla="*/ 0 60000 65536"/>
                  <a:gd name="T151" fmla="*/ 0 60000 65536"/>
                  <a:gd name="T152" fmla="*/ 0 60000 65536"/>
                  <a:gd name="T153" fmla="*/ 0 60000 65536"/>
                  <a:gd name="T154" fmla="*/ 0 60000 65536"/>
                  <a:gd name="T155" fmla="*/ 0 60000 65536"/>
                  <a:gd name="T156" fmla="*/ 0 60000 65536"/>
                  <a:gd name="T157" fmla="*/ 0 60000 65536"/>
                  <a:gd name="T158" fmla="*/ 0 60000 65536"/>
                  <a:gd name="T159" fmla="*/ 0 60000 65536"/>
                  <a:gd name="T160" fmla="*/ 0 60000 65536"/>
                  <a:gd name="T161" fmla="*/ 0 60000 65536"/>
                  <a:gd name="T162" fmla="*/ 0 60000 65536"/>
                  <a:gd name="T163" fmla="*/ 0 60000 65536"/>
                  <a:gd name="T164" fmla="*/ 0 60000 65536"/>
                  <a:gd name="T165" fmla="*/ 0 60000 65536"/>
                  <a:gd name="T166" fmla="*/ 0 60000 65536"/>
                  <a:gd name="T167" fmla="*/ 0 60000 65536"/>
                  <a:gd name="T168" fmla="*/ 0 60000 65536"/>
                  <a:gd name="T169" fmla="*/ 0 60000 65536"/>
                  <a:gd name="T170" fmla="*/ 0 60000 65536"/>
                  <a:gd name="T171" fmla="*/ 0 60000 65536"/>
                  <a:gd name="T172" fmla="*/ 0 60000 65536"/>
                  <a:gd name="T173" fmla="*/ 0 60000 65536"/>
                  <a:gd name="T174" fmla="*/ 0 60000 65536"/>
                  <a:gd name="T175" fmla="*/ 0 60000 65536"/>
                  <a:gd name="T176" fmla="*/ 0 60000 65536"/>
                  <a:gd name="T177" fmla="*/ 0 60000 65536"/>
                  <a:gd name="T178" fmla="*/ 0 60000 65536"/>
                  <a:gd name="T179" fmla="*/ 0 60000 65536"/>
                  <a:gd name="T180" fmla="*/ 0 w 2343"/>
                  <a:gd name="T181" fmla="*/ 0 h 2198"/>
                  <a:gd name="T182" fmla="*/ 2343 w 2343"/>
                  <a:gd name="T183" fmla="*/ 2198 h 2198"/>
                </a:gdLst>
                <a:ahLst/>
                <a:cxnLst>
                  <a:cxn ang="T120">
                    <a:pos x="T0" y="T1"/>
                  </a:cxn>
                  <a:cxn ang="T121">
                    <a:pos x="T2" y="T3"/>
                  </a:cxn>
                  <a:cxn ang="T122">
                    <a:pos x="T4" y="T5"/>
                  </a:cxn>
                  <a:cxn ang="T123">
                    <a:pos x="T6" y="T7"/>
                  </a:cxn>
                  <a:cxn ang="T124">
                    <a:pos x="T8" y="T9"/>
                  </a:cxn>
                  <a:cxn ang="T125">
                    <a:pos x="T10" y="T11"/>
                  </a:cxn>
                  <a:cxn ang="T126">
                    <a:pos x="T12" y="T13"/>
                  </a:cxn>
                  <a:cxn ang="T127">
                    <a:pos x="T14" y="T15"/>
                  </a:cxn>
                  <a:cxn ang="T128">
                    <a:pos x="T16" y="T17"/>
                  </a:cxn>
                  <a:cxn ang="T129">
                    <a:pos x="T18" y="T19"/>
                  </a:cxn>
                  <a:cxn ang="T130">
                    <a:pos x="T20" y="T21"/>
                  </a:cxn>
                  <a:cxn ang="T131">
                    <a:pos x="T22" y="T23"/>
                  </a:cxn>
                  <a:cxn ang="T132">
                    <a:pos x="T24" y="T25"/>
                  </a:cxn>
                  <a:cxn ang="T133">
                    <a:pos x="T26" y="T27"/>
                  </a:cxn>
                  <a:cxn ang="T134">
                    <a:pos x="T28" y="T29"/>
                  </a:cxn>
                  <a:cxn ang="T135">
                    <a:pos x="T30" y="T31"/>
                  </a:cxn>
                  <a:cxn ang="T136">
                    <a:pos x="T32" y="T33"/>
                  </a:cxn>
                  <a:cxn ang="T137">
                    <a:pos x="T34" y="T35"/>
                  </a:cxn>
                  <a:cxn ang="T138">
                    <a:pos x="T36" y="T37"/>
                  </a:cxn>
                  <a:cxn ang="T139">
                    <a:pos x="T38" y="T39"/>
                  </a:cxn>
                  <a:cxn ang="T140">
                    <a:pos x="T40" y="T41"/>
                  </a:cxn>
                  <a:cxn ang="T141">
                    <a:pos x="T42" y="T43"/>
                  </a:cxn>
                  <a:cxn ang="T142">
                    <a:pos x="T44" y="T45"/>
                  </a:cxn>
                  <a:cxn ang="T143">
                    <a:pos x="T46" y="T47"/>
                  </a:cxn>
                  <a:cxn ang="T144">
                    <a:pos x="T48" y="T49"/>
                  </a:cxn>
                  <a:cxn ang="T145">
                    <a:pos x="T50" y="T51"/>
                  </a:cxn>
                  <a:cxn ang="T146">
                    <a:pos x="T52" y="T53"/>
                  </a:cxn>
                  <a:cxn ang="T147">
                    <a:pos x="T54" y="T55"/>
                  </a:cxn>
                  <a:cxn ang="T148">
                    <a:pos x="T56" y="T57"/>
                  </a:cxn>
                  <a:cxn ang="T149">
                    <a:pos x="T58" y="T59"/>
                  </a:cxn>
                  <a:cxn ang="T150">
                    <a:pos x="T60" y="T61"/>
                  </a:cxn>
                  <a:cxn ang="T151">
                    <a:pos x="T62" y="T63"/>
                  </a:cxn>
                  <a:cxn ang="T152">
                    <a:pos x="T64" y="T65"/>
                  </a:cxn>
                  <a:cxn ang="T153">
                    <a:pos x="T66" y="T67"/>
                  </a:cxn>
                  <a:cxn ang="T154">
                    <a:pos x="T68" y="T69"/>
                  </a:cxn>
                  <a:cxn ang="T155">
                    <a:pos x="T70" y="T71"/>
                  </a:cxn>
                  <a:cxn ang="T156">
                    <a:pos x="T72" y="T73"/>
                  </a:cxn>
                  <a:cxn ang="T157">
                    <a:pos x="T74" y="T75"/>
                  </a:cxn>
                  <a:cxn ang="T158">
                    <a:pos x="T76" y="T77"/>
                  </a:cxn>
                  <a:cxn ang="T159">
                    <a:pos x="T78" y="T79"/>
                  </a:cxn>
                  <a:cxn ang="T160">
                    <a:pos x="T80" y="T81"/>
                  </a:cxn>
                  <a:cxn ang="T161">
                    <a:pos x="T82" y="T83"/>
                  </a:cxn>
                  <a:cxn ang="T162">
                    <a:pos x="T84" y="T85"/>
                  </a:cxn>
                  <a:cxn ang="T163">
                    <a:pos x="T86" y="T87"/>
                  </a:cxn>
                  <a:cxn ang="T164">
                    <a:pos x="T88" y="T89"/>
                  </a:cxn>
                  <a:cxn ang="T165">
                    <a:pos x="T90" y="T91"/>
                  </a:cxn>
                  <a:cxn ang="T166">
                    <a:pos x="T92" y="T93"/>
                  </a:cxn>
                  <a:cxn ang="T167">
                    <a:pos x="T94" y="T95"/>
                  </a:cxn>
                  <a:cxn ang="T168">
                    <a:pos x="T96" y="T97"/>
                  </a:cxn>
                  <a:cxn ang="T169">
                    <a:pos x="T98" y="T99"/>
                  </a:cxn>
                  <a:cxn ang="T170">
                    <a:pos x="T100" y="T101"/>
                  </a:cxn>
                  <a:cxn ang="T171">
                    <a:pos x="T102" y="T103"/>
                  </a:cxn>
                  <a:cxn ang="T172">
                    <a:pos x="T104" y="T105"/>
                  </a:cxn>
                  <a:cxn ang="T173">
                    <a:pos x="T106" y="T107"/>
                  </a:cxn>
                  <a:cxn ang="T174">
                    <a:pos x="T108" y="T109"/>
                  </a:cxn>
                  <a:cxn ang="T175">
                    <a:pos x="T110" y="T111"/>
                  </a:cxn>
                  <a:cxn ang="T176">
                    <a:pos x="T112" y="T113"/>
                  </a:cxn>
                  <a:cxn ang="T177">
                    <a:pos x="T114" y="T115"/>
                  </a:cxn>
                  <a:cxn ang="T178">
                    <a:pos x="T116" y="T117"/>
                  </a:cxn>
                  <a:cxn ang="T179">
                    <a:pos x="T118" y="T119"/>
                  </a:cxn>
                </a:cxnLst>
                <a:rect l="T180" t="T181" r="T182" b="T183"/>
                <a:pathLst>
                  <a:path w="2343" h="2198">
                    <a:moveTo>
                      <a:pt x="2343" y="1280"/>
                    </a:moveTo>
                    <a:lnTo>
                      <a:pt x="2305" y="1173"/>
                    </a:lnTo>
                    <a:lnTo>
                      <a:pt x="2268" y="1066"/>
                    </a:lnTo>
                    <a:lnTo>
                      <a:pt x="2231" y="960"/>
                    </a:lnTo>
                    <a:lnTo>
                      <a:pt x="2194" y="853"/>
                    </a:lnTo>
                    <a:lnTo>
                      <a:pt x="2156" y="747"/>
                    </a:lnTo>
                    <a:lnTo>
                      <a:pt x="2119" y="640"/>
                    </a:lnTo>
                    <a:lnTo>
                      <a:pt x="2082" y="533"/>
                    </a:lnTo>
                    <a:lnTo>
                      <a:pt x="2045" y="427"/>
                    </a:lnTo>
                    <a:lnTo>
                      <a:pt x="2007" y="320"/>
                    </a:lnTo>
                    <a:lnTo>
                      <a:pt x="1970" y="213"/>
                    </a:lnTo>
                    <a:lnTo>
                      <a:pt x="1933" y="107"/>
                    </a:lnTo>
                    <a:lnTo>
                      <a:pt x="1896" y="0"/>
                    </a:lnTo>
                    <a:lnTo>
                      <a:pt x="1849" y="17"/>
                    </a:lnTo>
                    <a:lnTo>
                      <a:pt x="1803" y="34"/>
                    </a:lnTo>
                    <a:lnTo>
                      <a:pt x="1757" y="52"/>
                    </a:lnTo>
                    <a:lnTo>
                      <a:pt x="1711" y="70"/>
                    </a:lnTo>
                    <a:lnTo>
                      <a:pt x="1665" y="89"/>
                    </a:lnTo>
                    <a:lnTo>
                      <a:pt x="1619" y="108"/>
                    </a:lnTo>
                    <a:lnTo>
                      <a:pt x="1574" y="128"/>
                    </a:lnTo>
                    <a:lnTo>
                      <a:pt x="1529" y="149"/>
                    </a:lnTo>
                    <a:lnTo>
                      <a:pt x="1484" y="170"/>
                    </a:lnTo>
                    <a:lnTo>
                      <a:pt x="1439" y="192"/>
                    </a:lnTo>
                    <a:lnTo>
                      <a:pt x="1395" y="214"/>
                    </a:lnTo>
                    <a:lnTo>
                      <a:pt x="1351" y="236"/>
                    </a:lnTo>
                    <a:lnTo>
                      <a:pt x="1307" y="260"/>
                    </a:lnTo>
                    <a:lnTo>
                      <a:pt x="1264" y="283"/>
                    </a:lnTo>
                    <a:lnTo>
                      <a:pt x="1221" y="308"/>
                    </a:lnTo>
                    <a:lnTo>
                      <a:pt x="1178" y="333"/>
                    </a:lnTo>
                    <a:lnTo>
                      <a:pt x="1135" y="358"/>
                    </a:lnTo>
                    <a:lnTo>
                      <a:pt x="1093" y="384"/>
                    </a:lnTo>
                    <a:lnTo>
                      <a:pt x="1051" y="410"/>
                    </a:lnTo>
                    <a:lnTo>
                      <a:pt x="1009" y="437"/>
                    </a:lnTo>
                    <a:lnTo>
                      <a:pt x="968" y="464"/>
                    </a:lnTo>
                    <a:lnTo>
                      <a:pt x="927" y="492"/>
                    </a:lnTo>
                    <a:lnTo>
                      <a:pt x="887" y="520"/>
                    </a:lnTo>
                    <a:lnTo>
                      <a:pt x="846" y="549"/>
                    </a:lnTo>
                    <a:lnTo>
                      <a:pt x="807" y="579"/>
                    </a:lnTo>
                    <a:lnTo>
                      <a:pt x="767" y="609"/>
                    </a:lnTo>
                    <a:lnTo>
                      <a:pt x="728" y="639"/>
                    </a:lnTo>
                    <a:lnTo>
                      <a:pt x="689" y="670"/>
                    </a:lnTo>
                    <a:lnTo>
                      <a:pt x="651" y="701"/>
                    </a:lnTo>
                    <a:lnTo>
                      <a:pt x="613" y="733"/>
                    </a:lnTo>
                    <a:lnTo>
                      <a:pt x="575" y="765"/>
                    </a:lnTo>
                    <a:lnTo>
                      <a:pt x="538" y="797"/>
                    </a:lnTo>
                    <a:lnTo>
                      <a:pt x="501" y="831"/>
                    </a:lnTo>
                    <a:lnTo>
                      <a:pt x="465" y="864"/>
                    </a:lnTo>
                    <a:lnTo>
                      <a:pt x="428" y="898"/>
                    </a:lnTo>
                    <a:lnTo>
                      <a:pt x="393" y="933"/>
                    </a:lnTo>
                    <a:lnTo>
                      <a:pt x="358" y="967"/>
                    </a:lnTo>
                    <a:lnTo>
                      <a:pt x="323" y="1003"/>
                    </a:lnTo>
                    <a:lnTo>
                      <a:pt x="289" y="1038"/>
                    </a:lnTo>
                    <a:lnTo>
                      <a:pt x="255" y="1075"/>
                    </a:lnTo>
                    <a:lnTo>
                      <a:pt x="221" y="1111"/>
                    </a:lnTo>
                    <a:lnTo>
                      <a:pt x="188" y="1148"/>
                    </a:lnTo>
                    <a:lnTo>
                      <a:pt x="156" y="1185"/>
                    </a:lnTo>
                    <a:lnTo>
                      <a:pt x="124" y="1223"/>
                    </a:lnTo>
                    <a:lnTo>
                      <a:pt x="92" y="1261"/>
                    </a:lnTo>
                    <a:lnTo>
                      <a:pt x="61" y="1300"/>
                    </a:lnTo>
                    <a:lnTo>
                      <a:pt x="30" y="1338"/>
                    </a:lnTo>
                    <a:lnTo>
                      <a:pt x="0" y="1378"/>
                    </a:lnTo>
                    <a:lnTo>
                      <a:pt x="90" y="1446"/>
                    </a:lnTo>
                    <a:lnTo>
                      <a:pt x="180" y="1514"/>
                    </a:lnTo>
                    <a:lnTo>
                      <a:pt x="270" y="1583"/>
                    </a:lnTo>
                    <a:lnTo>
                      <a:pt x="359" y="1651"/>
                    </a:lnTo>
                    <a:lnTo>
                      <a:pt x="449" y="1719"/>
                    </a:lnTo>
                    <a:lnTo>
                      <a:pt x="539" y="1788"/>
                    </a:lnTo>
                    <a:lnTo>
                      <a:pt x="629" y="1856"/>
                    </a:lnTo>
                    <a:lnTo>
                      <a:pt x="719" y="1924"/>
                    </a:lnTo>
                    <a:lnTo>
                      <a:pt x="809" y="1993"/>
                    </a:lnTo>
                    <a:lnTo>
                      <a:pt x="899" y="2061"/>
                    </a:lnTo>
                    <a:lnTo>
                      <a:pt x="989" y="2130"/>
                    </a:lnTo>
                    <a:lnTo>
                      <a:pt x="1079" y="2198"/>
                    </a:lnTo>
                    <a:lnTo>
                      <a:pt x="1099" y="2172"/>
                    </a:lnTo>
                    <a:lnTo>
                      <a:pt x="1119" y="2146"/>
                    </a:lnTo>
                    <a:lnTo>
                      <a:pt x="1140" y="2120"/>
                    </a:lnTo>
                    <a:lnTo>
                      <a:pt x="1161" y="2095"/>
                    </a:lnTo>
                    <a:lnTo>
                      <a:pt x="1182" y="2070"/>
                    </a:lnTo>
                    <a:lnTo>
                      <a:pt x="1204" y="2045"/>
                    </a:lnTo>
                    <a:lnTo>
                      <a:pt x="1226" y="2020"/>
                    </a:lnTo>
                    <a:lnTo>
                      <a:pt x="1248" y="1996"/>
                    </a:lnTo>
                    <a:lnTo>
                      <a:pt x="1271" y="1972"/>
                    </a:lnTo>
                    <a:lnTo>
                      <a:pt x="1294" y="1948"/>
                    </a:lnTo>
                    <a:lnTo>
                      <a:pt x="1317" y="1924"/>
                    </a:lnTo>
                    <a:lnTo>
                      <a:pt x="1341" y="1901"/>
                    </a:lnTo>
                    <a:lnTo>
                      <a:pt x="1364" y="1878"/>
                    </a:lnTo>
                    <a:lnTo>
                      <a:pt x="1388" y="1856"/>
                    </a:lnTo>
                    <a:lnTo>
                      <a:pt x="1413" y="1833"/>
                    </a:lnTo>
                    <a:lnTo>
                      <a:pt x="1437" y="1811"/>
                    </a:lnTo>
                    <a:lnTo>
                      <a:pt x="1462" y="1789"/>
                    </a:lnTo>
                    <a:lnTo>
                      <a:pt x="1487" y="1768"/>
                    </a:lnTo>
                    <a:lnTo>
                      <a:pt x="1513" y="1747"/>
                    </a:lnTo>
                    <a:lnTo>
                      <a:pt x="1538" y="1726"/>
                    </a:lnTo>
                    <a:lnTo>
                      <a:pt x="1564" y="1705"/>
                    </a:lnTo>
                    <a:lnTo>
                      <a:pt x="1590" y="1685"/>
                    </a:lnTo>
                    <a:lnTo>
                      <a:pt x="1616" y="1665"/>
                    </a:lnTo>
                    <a:lnTo>
                      <a:pt x="1643" y="1646"/>
                    </a:lnTo>
                    <a:lnTo>
                      <a:pt x="1670" y="1626"/>
                    </a:lnTo>
                    <a:lnTo>
                      <a:pt x="1697" y="1608"/>
                    </a:lnTo>
                    <a:lnTo>
                      <a:pt x="1724" y="1589"/>
                    </a:lnTo>
                    <a:lnTo>
                      <a:pt x="1752" y="1571"/>
                    </a:lnTo>
                    <a:lnTo>
                      <a:pt x="1779" y="1553"/>
                    </a:lnTo>
                    <a:lnTo>
                      <a:pt x="1807" y="1535"/>
                    </a:lnTo>
                    <a:lnTo>
                      <a:pt x="1836" y="1518"/>
                    </a:lnTo>
                    <a:lnTo>
                      <a:pt x="1864" y="1501"/>
                    </a:lnTo>
                    <a:lnTo>
                      <a:pt x="1892" y="1485"/>
                    </a:lnTo>
                    <a:lnTo>
                      <a:pt x="1921" y="1468"/>
                    </a:lnTo>
                    <a:lnTo>
                      <a:pt x="1950" y="1453"/>
                    </a:lnTo>
                    <a:lnTo>
                      <a:pt x="1979" y="1437"/>
                    </a:lnTo>
                    <a:lnTo>
                      <a:pt x="2009" y="1422"/>
                    </a:lnTo>
                    <a:lnTo>
                      <a:pt x="2038" y="1407"/>
                    </a:lnTo>
                    <a:lnTo>
                      <a:pt x="2068" y="1393"/>
                    </a:lnTo>
                    <a:lnTo>
                      <a:pt x="2098" y="1379"/>
                    </a:lnTo>
                    <a:lnTo>
                      <a:pt x="2128" y="1365"/>
                    </a:lnTo>
                    <a:lnTo>
                      <a:pt x="2158" y="1352"/>
                    </a:lnTo>
                    <a:lnTo>
                      <a:pt x="2189" y="1339"/>
                    </a:lnTo>
                    <a:lnTo>
                      <a:pt x="2219" y="1326"/>
                    </a:lnTo>
                    <a:lnTo>
                      <a:pt x="2250" y="1314"/>
                    </a:lnTo>
                    <a:lnTo>
                      <a:pt x="2281" y="1302"/>
                    </a:lnTo>
                    <a:lnTo>
                      <a:pt x="2311" y="1291"/>
                    </a:lnTo>
                    <a:lnTo>
                      <a:pt x="2343" y="1280"/>
                    </a:lnTo>
                  </a:path>
                </a:pathLst>
              </a:custGeom>
              <a:solidFill>
                <a:srgbClr val="FF6600">
                  <a:alpha val="89804"/>
                </a:srgbClr>
              </a:solidFill>
              <a:ln w="25400">
                <a:noFill/>
                <a:prstDash val="solid"/>
                <a:round/>
                <a:headEnd/>
                <a:tailEnd/>
              </a:ln>
              <a:effectLst>
                <a:outerShdw blurRad="44450" dist="27940" dir="5400000" algn="ctr">
                  <a:srgbClr val="000000">
                    <a:alpha val="32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balanced" dir="t">
                  <a:rot lat="0" lon="0" rev="8700000"/>
                </a:lightRig>
              </a:scene3d>
              <a:sp3d>
                <a:bevelT w="190500" h="38100"/>
              </a:sp3d>
            </xdr:spPr>
          </xdr:sp>
        </xdr:grpSp>
      </xdr:grpSp>
      <xdr:graphicFrame macro="">
        <xdr:nvGraphicFramePr>
          <xdr:cNvPr id="107" name="Chart 2"/>
          <xdr:cNvGraphicFramePr>
            <a:graphicFrameLocks/>
          </xdr:cNvGraphicFramePr>
        </xdr:nvGraphicFramePr>
        <xdr:xfrm>
          <a:off x="482512" y="4076699"/>
          <a:ext cx="1108164" cy="751599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5"/>
          </a:graphicData>
        </a:graphic>
      </xdr:graphicFrame>
      <xdr:sp macro="" textlink="">
        <xdr:nvSpPr>
          <xdr:cNvPr id="108" name="Oval 3"/>
          <xdr:cNvSpPr/>
        </xdr:nvSpPr>
        <xdr:spPr bwMode="auto">
          <a:xfrm>
            <a:off x="806513" y="4471843"/>
            <a:ext cx="463543" cy="468000"/>
          </a:xfrm>
          <a:prstGeom prst="ellipse">
            <a:avLst/>
          </a:prstGeom>
          <a:solidFill>
            <a:schemeClr val="tx1">
              <a:lumMod val="85000"/>
              <a:lumOff val="15000"/>
            </a:schemeClr>
          </a:solidFill>
          <a:ln>
            <a:noFill/>
          </a:ln>
          <a:effectLst>
            <a:outerShdw blurRad="44450" dist="27940" dir="5400000" algn="ctr">
              <a:srgbClr val="000000">
                <a:alpha val="32000"/>
              </a:srgbClr>
            </a:outerShdw>
          </a:effectLst>
          <a:scene3d>
            <a:camera prst="perspectiveFront"/>
            <a:lightRig rig="balanced" dir="t">
              <a:rot lat="0" lon="0" rev="8700000"/>
            </a:lightRig>
          </a:scene3d>
          <a:sp3d>
            <a:bevelT w="190500" h="38100"/>
          </a:sp3d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endParaRPr lang="en-US" sz="1100"/>
          </a:p>
        </xdr:txBody>
      </xdr:sp>
      <xdr:sp macro="" textlink="$I$27">
        <xdr:nvSpPr>
          <xdr:cNvPr id="109" name="TextBox 483"/>
          <xdr:cNvSpPr txBox="1"/>
        </xdr:nvSpPr>
        <xdr:spPr bwMode="auto">
          <a:xfrm>
            <a:off x="752475" y="4584250"/>
            <a:ext cx="547354" cy="254450"/>
          </a:xfrm>
          <a:prstGeom prst="rect">
            <a:avLst/>
          </a:prstGeom>
          <a:noFill/>
          <a:ln w="9525" cmpd="sng">
            <a:noFill/>
          </a:ln>
          <a:effectLst>
            <a:outerShdw blurRad="44450" dist="27940" dir="5400000" algn="ctr">
              <a:srgbClr val="000000">
                <a:alpha val="32000"/>
              </a:srgbClr>
            </a:outerShdw>
          </a:effectLst>
          <a:scene3d>
            <a:camera prst="perspectiveFront"/>
            <a:lightRig rig="balanced" dir="t">
              <a:rot lat="0" lon="0" rev="8700000"/>
            </a:lightRig>
          </a:scene3d>
          <a:sp3d>
            <a:bevelT w="190500" h="38100"/>
          </a:sp3d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pPr algn="ctr"/>
            <a:fld id="{82BA78C0-B318-40CF-959C-32D997339CD3}" type="TxLink">
              <a:rPr lang="en-US" sz="1100" b="1" i="0" u="none" strike="noStrike">
                <a:solidFill>
                  <a:schemeClr val="bg1"/>
                </a:solidFill>
                <a:latin typeface="Calibri"/>
                <a:cs typeface="Calibri"/>
              </a:rPr>
              <a:pPr algn="ctr"/>
              <a:t>#DIV/0!</a:t>
            </a:fld>
            <a:endParaRPr lang="en-US" sz="1100" b="1">
              <a:solidFill>
                <a:schemeClr val="bg1"/>
              </a:solidFill>
              <a:latin typeface="Arial" pitchFamily="34" charset="0"/>
              <a:cs typeface="Arial" pitchFamily="34" charset="0"/>
            </a:endParaRPr>
          </a:p>
        </xdr:txBody>
      </xdr:sp>
    </xdr:grpSp>
    <xdr:clientData/>
  </xdr:twoCellAnchor>
  <xdr:twoCellAnchor>
    <xdr:from>
      <xdr:col>15</xdr:col>
      <xdr:colOff>457200</xdr:colOff>
      <xdr:row>17</xdr:row>
      <xdr:rowOff>37233</xdr:rowOff>
    </xdr:from>
    <xdr:to>
      <xdr:col>16</xdr:col>
      <xdr:colOff>394954</xdr:colOff>
      <xdr:row>18</xdr:row>
      <xdr:rowOff>132356</xdr:rowOff>
    </xdr:to>
    <xdr:sp macro="" textlink="$H$27">
      <xdr:nvSpPr>
        <xdr:cNvPr id="122" name="TextBox 483"/>
        <xdr:cNvSpPr txBox="1"/>
      </xdr:nvSpPr>
      <xdr:spPr bwMode="auto">
        <a:xfrm>
          <a:off x="6781800" y="2710583"/>
          <a:ext cx="547354" cy="253873"/>
        </a:xfrm>
        <a:prstGeom prst="rect">
          <a:avLst/>
        </a:prstGeom>
        <a:solidFill>
          <a:srgbClr val="92D050"/>
        </a:solidFill>
        <a:ln w="9525" cmpd="sng"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perspectiveFront"/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ctr"/>
          <a:fld id="{906BEEC7-3C77-4A98-B6E8-2BB7C819494A}" type="TxLink">
            <a:rPr lang="en-US" sz="1100" b="1" i="0" u="none" strike="noStrike">
              <a:solidFill>
                <a:schemeClr val="bg1"/>
              </a:solidFill>
              <a:latin typeface="Calibri"/>
              <a:ea typeface="+mn-ea"/>
              <a:cs typeface="Calibri"/>
            </a:rPr>
            <a:pPr marL="0" indent="0" algn="ctr"/>
            <a:t>130</a:t>
          </a:fld>
          <a:endParaRPr lang="en-US" sz="1000" b="1" i="0" u="none" strike="noStrike">
            <a:solidFill>
              <a:schemeClr val="bg1"/>
            </a:solidFill>
            <a:latin typeface="Arialri"/>
            <a:ea typeface="+mn-ea"/>
            <a:cs typeface="Arial" pitchFamily="34" charset="0"/>
          </a:endParaRPr>
        </a:p>
      </xdr:txBody>
    </xdr:sp>
    <xdr:clientData/>
  </xdr:twoCellAnchor>
  <xdr:twoCellAnchor>
    <xdr:from>
      <xdr:col>14</xdr:col>
      <xdr:colOff>190500</xdr:colOff>
      <xdr:row>17</xdr:row>
      <xdr:rowOff>37233</xdr:rowOff>
    </xdr:from>
    <xdr:to>
      <xdr:col>15</xdr:col>
      <xdr:colOff>128254</xdr:colOff>
      <xdr:row>18</xdr:row>
      <xdr:rowOff>132356</xdr:rowOff>
    </xdr:to>
    <xdr:sp macro="" textlink="$I$27">
      <xdr:nvSpPr>
        <xdr:cNvPr id="123" name="TextBox 483"/>
        <xdr:cNvSpPr txBox="1"/>
      </xdr:nvSpPr>
      <xdr:spPr bwMode="auto">
        <a:xfrm>
          <a:off x="5905500" y="2710583"/>
          <a:ext cx="547354" cy="253873"/>
        </a:xfrm>
        <a:prstGeom prst="rect">
          <a:avLst/>
        </a:prstGeom>
        <a:solidFill>
          <a:schemeClr val="bg2">
            <a:lumMod val="25000"/>
          </a:schemeClr>
        </a:solidFill>
        <a:ln w="9525" cmpd="sng"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perspectiveFront"/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fld id="{050B8603-21AD-46A1-99CA-9DFC1545D1FF}" type="TxLink">
            <a:rPr lang="en-US" sz="1100" b="1" i="0" u="none" strike="noStrike">
              <a:solidFill>
                <a:schemeClr val="bg1"/>
              </a:solidFill>
              <a:latin typeface="Calibri"/>
              <a:cs typeface="Calibri"/>
            </a:rPr>
            <a:pPr algn="ctr"/>
            <a:t>#DIV/0!</a:t>
          </a:fld>
          <a:endParaRPr lang="en-US" sz="1100" b="1">
            <a:solidFill>
              <a:schemeClr val="bg1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15</xdr:col>
      <xdr:colOff>114300</xdr:colOff>
      <xdr:row>17</xdr:row>
      <xdr:rowOff>46758</xdr:rowOff>
    </xdr:from>
    <xdr:to>
      <xdr:col>15</xdr:col>
      <xdr:colOff>447675</xdr:colOff>
      <xdr:row>18</xdr:row>
      <xdr:rowOff>106506</xdr:rowOff>
    </xdr:to>
    <xdr:sp macro="" textlink="">
      <xdr:nvSpPr>
        <xdr:cNvPr id="124" name="CaixaDeTexto 123"/>
        <xdr:cNvSpPr txBox="1"/>
      </xdr:nvSpPr>
      <xdr:spPr>
        <a:xfrm>
          <a:off x="6438900" y="2720108"/>
          <a:ext cx="333375" cy="21849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pt-BR" sz="1000">
              <a:latin typeface="+mn-lt"/>
            </a:rPr>
            <a:t>de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357188</xdr:colOff>
          <xdr:row>2</xdr:row>
          <xdr:rowOff>0</xdr:rowOff>
        </xdr:from>
        <xdr:to>
          <xdr:col>26</xdr:col>
          <xdr:colOff>338138</xdr:colOff>
          <xdr:row>2</xdr:row>
          <xdr:rowOff>419100</xdr:rowOff>
        </xdr:to>
        <xdr:sp macro="" textlink="">
          <xdr:nvSpPr>
            <xdr:cNvPr id="13315" name="Object 3" hidden="1">
              <a:extLst>
                <a:ext uri="{63B3BB69-23CF-44E3-9099-C40C66FF867C}">
                  <a14:compatExt spid="_x0000_s133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12</xdr:col>
      <xdr:colOff>502335</xdr:colOff>
      <xdr:row>34</xdr:row>
      <xdr:rowOff>50800</xdr:rowOff>
    </xdr:from>
    <xdr:to>
      <xdr:col>12</xdr:col>
      <xdr:colOff>521385</xdr:colOff>
      <xdr:row>48</xdr:row>
      <xdr:rowOff>63500</xdr:rowOff>
    </xdr:to>
    <xdr:cxnSp macro="">
      <xdr:nvCxnSpPr>
        <xdr:cNvPr id="133" name="Conector reto 132"/>
        <xdr:cNvCxnSpPr/>
      </xdr:nvCxnSpPr>
      <xdr:spPr>
        <a:xfrm flipH="1" flipV="1">
          <a:off x="5609072" y="5485063"/>
          <a:ext cx="19050" cy="2646279"/>
        </a:xfrm>
        <a:prstGeom prst="line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50</xdr:row>
      <xdr:rowOff>0</xdr:rowOff>
    </xdr:from>
    <xdr:to>
      <xdr:col>12</xdr:col>
      <xdr:colOff>409222</xdr:colOff>
      <xdr:row>62</xdr:row>
      <xdr:rowOff>165100</xdr:rowOff>
    </xdr:to>
    <xdr:graphicFrame macro="">
      <xdr:nvGraphicFramePr>
        <xdr:cNvPr id="141" name="Gráfico 14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14</xdr:col>
      <xdr:colOff>571501</xdr:colOff>
      <xdr:row>65</xdr:row>
      <xdr:rowOff>7056</xdr:rowOff>
    </xdr:from>
    <xdr:to>
      <xdr:col>26</xdr:col>
      <xdr:colOff>268111</xdr:colOff>
      <xdr:row>77</xdr:row>
      <xdr:rowOff>172155</xdr:rowOff>
    </xdr:to>
    <xdr:graphicFrame macro="">
      <xdr:nvGraphicFramePr>
        <xdr:cNvPr id="142" name="Gráfico 14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65</xdr:row>
      <xdr:rowOff>0</xdr:rowOff>
    </xdr:from>
    <xdr:to>
      <xdr:col>12</xdr:col>
      <xdr:colOff>423333</xdr:colOff>
      <xdr:row>77</xdr:row>
      <xdr:rowOff>165100</xdr:rowOff>
    </xdr:to>
    <xdr:graphicFrame macro="">
      <xdr:nvGraphicFramePr>
        <xdr:cNvPr id="143" name="Gráfico 14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14</xdr:col>
      <xdr:colOff>550333</xdr:colOff>
      <xdr:row>79</xdr:row>
      <xdr:rowOff>180474</xdr:rowOff>
    </xdr:from>
    <xdr:to>
      <xdr:col>26</xdr:col>
      <xdr:colOff>267368</xdr:colOff>
      <xdr:row>93</xdr:row>
      <xdr:rowOff>87490</xdr:rowOff>
    </xdr:to>
    <xdr:graphicFrame macro="">
      <xdr:nvGraphicFramePr>
        <xdr:cNvPr id="144" name="Gráfico 14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</xdr:col>
      <xdr:colOff>0</xdr:colOff>
      <xdr:row>80</xdr:row>
      <xdr:rowOff>0</xdr:rowOff>
    </xdr:from>
    <xdr:to>
      <xdr:col>12</xdr:col>
      <xdr:colOff>402167</xdr:colOff>
      <xdr:row>93</xdr:row>
      <xdr:rowOff>88900</xdr:rowOff>
    </xdr:to>
    <xdr:graphicFrame macro="">
      <xdr:nvGraphicFramePr>
        <xdr:cNvPr id="150" name="Gráfico 14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8</xdr:col>
      <xdr:colOff>381707</xdr:colOff>
      <xdr:row>49</xdr:row>
      <xdr:rowOff>179094</xdr:rowOff>
    </xdr:from>
    <xdr:to>
      <xdr:col>9</xdr:col>
      <xdr:colOff>8393</xdr:colOff>
      <xdr:row>51</xdr:row>
      <xdr:rowOff>80836</xdr:rowOff>
    </xdr:to>
    <xdr:sp macro="" textlink="">
      <xdr:nvSpPr>
        <xdr:cNvPr id="58" name="Seta para cima 57"/>
        <xdr:cNvSpPr/>
      </xdr:nvSpPr>
      <xdr:spPr>
        <a:xfrm>
          <a:off x="3603496" y="8427410"/>
          <a:ext cx="234950" cy="276058"/>
        </a:xfrm>
        <a:prstGeom prst="upArrow">
          <a:avLst/>
        </a:prstGeom>
        <a:solidFill>
          <a:srgbClr val="92D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8</xdr:col>
      <xdr:colOff>415024</xdr:colOff>
      <xdr:row>65</xdr:row>
      <xdr:rowOff>29993</xdr:rowOff>
    </xdr:from>
    <xdr:to>
      <xdr:col>9</xdr:col>
      <xdr:colOff>46909</xdr:colOff>
      <xdr:row>66</xdr:row>
      <xdr:rowOff>122609</xdr:rowOff>
    </xdr:to>
    <xdr:sp macro="" textlink="">
      <xdr:nvSpPr>
        <xdr:cNvPr id="145" name="Seta para cima 144"/>
        <xdr:cNvSpPr/>
      </xdr:nvSpPr>
      <xdr:spPr>
        <a:xfrm rot="10800000">
          <a:off x="3636813" y="11272835"/>
          <a:ext cx="240149" cy="279774"/>
        </a:xfrm>
        <a:prstGeom prst="upArrow">
          <a:avLst/>
        </a:prstGeom>
        <a:solidFill>
          <a:srgbClr val="92D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22</xdr:col>
      <xdr:colOff>190647</xdr:colOff>
      <xdr:row>64</xdr:row>
      <xdr:rowOff>177338</xdr:rowOff>
    </xdr:from>
    <xdr:to>
      <xdr:col>22</xdr:col>
      <xdr:colOff>425597</xdr:colOff>
      <xdr:row>66</xdr:row>
      <xdr:rowOff>78376</xdr:rowOff>
    </xdr:to>
    <xdr:sp macro="" textlink="">
      <xdr:nvSpPr>
        <xdr:cNvPr id="146" name="Seta para cima 145"/>
        <xdr:cNvSpPr/>
      </xdr:nvSpPr>
      <xdr:spPr>
        <a:xfrm>
          <a:off x="9735700" y="11233022"/>
          <a:ext cx="234950" cy="275354"/>
        </a:xfrm>
        <a:prstGeom prst="upArrow">
          <a:avLst/>
        </a:prstGeom>
        <a:solidFill>
          <a:srgbClr val="92D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22</xdr:col>
      <xdr:colOff>101969</xdr:colOff>
      <xdr:row>79</xdr:row>
      <xdr:rowOff>171345</xdr:rowOff>
    </xdr:from>
    <xdr:to>
      <xdr:col>22</xdr:col>
      <xdr:colOff>336919</xdr:colOff>
      <xdr:row>81</xdr:row>
      <xdr:rowOff>72381</xdr:rowOff>
    </xdr:to>
    <xdr:sp macro="" textlink="">
      <xdr:nvSpPr>
        <xdr:cNvPr id="147" name="Seta para cima 146"/>
        <xdr:cNvSpPr/>
      </xdr:nvSpPr>
      <xdr:spPr>
        <a:xfrm>
          <a:off x="9647022" y="14034398"/>
          <a:ext cx="234950" cy="275351"/>
        </a:xfrm>
        <a:prstGeom prst="upArrow">
          <a:avLst/>
        </a:prstGeom>
        <a:solidFill>
          <a:srgbClr val="92D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2</xdr:col>
      <xdr:colOff>342900</xdr:colOff>
      <xdr:row>10</xdr:row>
      <xdr:rowOff>488</xdr:rowOff>
    </xdr:from>
    <xdr:to>
      <xdr:col>4</xdr:col>
      <xdr:colOff>231864</xdr:colOff>
      <xdr:row>14</xdr:row>
      <xdr:rowOff>102340</xdr:rowOff>
    </xdr:to>
    <xdr:graphicFrame macro="">
      <xdr:nvGraphicFramePr>
        <xdr:cNvPr id="151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3</xdr:col>
      <xdr:colOff>44416</xdr:colOff>
      <xdr:row>12</xdr:row>
      <xdr:rowOff>63667</xdr:rowOff>
    </xdr:from>
    <xdr:to>
      <xdr:col>3</xdr:col>
      <xdr:colOff>507959</xdr:colOff>
      <xdr:row>15</xdr:row>
      <xdr:rowOff>46235</xdr:rowOff>
    </xdr:to>
    <xdr:sp macro="" textlink="">
      <xdr:nvSpPr>
        <xdr:cNvPr id="152" name="Oval 3"/>
        <xdr:cNvSpPr/>
      </xdr:nvSpPr>
      <xdr:spPr bwMode="auto">
        <a:xfrm>
          <a:off x="711166" y="1943267"/>
          <a:ext cx="463543" cy="458818"/>
        </a:xfrm>
        <a:prstGeom prst="ellipse">
          <a:avLst/>
        </a:prstGeom>
        <a:solidFill>
          <a:schemeClr val="tx1">
            <a:lumMod val="85000"/>
            <a:lumOff val="15000"/>
          </a:schemeClr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perspectiveFront"/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US" sz="1100"/>
        </a:p>
      </xdr:txBody>
    </xdr:sp>
    <xdr:clientData/>
  </xdr:twoCellAnchor>
  <xdr:twoCellAnchor>
    <xdr:from>
      <xdr:col>3</xdr:col>
      <xdr:colOff>0</xdr:colOff>
      <xdr:row>13</xdr:row>
      <xdr:rowOff>12700</xdr:rowOff>
    </xdr:from>
    <xdr:to>
      <xdr:col>3</xdr:col>
      <xdr:colOff>547354</xdr:colOff>
      <xdr:row>14</xdr:row>
      <xdr:rowOff>103407</xdr:rowOff>
    </xdr:to>
    <xdr:sp macro="" textlink="$I$24">
      <xdr:nvSpPr>
        <xdr:cNvPr id="153" name="TextBox 483"/>
        <xdr:cNvSpPr txBox="1"/>
      </xdr:nvSpPr>
      <xdr:spPr bwMode="auto">
        <a:xfrm>
          <a:off x="666750" y="2051050"/>
          <a:ext cx="547354" cy="249457"/>
        </a:xfrm>
        <a:prstGeom prst="rect">
          <a:avLst/>
        </a:prstGeom>
        <a:noFill/>
        <a:ln w="9525" cmpd="sng"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perspectiveFront"/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fld id="{DCCF0124-B5E0-4B8D-B275-577DD6080D0F}" type="TxLink">
            <a:rPr lang="en-US" sz="1100" b="1" i="0" u="none" strike="noStrike">
              <a:solidFill>
                <a:schemeClr val="bg1"/>
              </a:solidFill>
              <a:latin typeface="Calibri"/>
              <a:cs typeface="Calibri"/>
            </a:rPr>
            <a:pPr algn="ctr"/>
            <a:t>#DIV/0!</a:t>
          </a:fld>
          <a:endParaRPr lang="en-US" sz="1100" b="1">
            <a:solidFill>
              <a:schemeClr val="bg1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22</xdr:col>
      <xdr:colOff>0</xdr:colOff>
      <xdr:row>8</xdr:row>
      <xdr:rowOff>51288</xdr:rowOff>
    </xdr:from>
    <xdr:to>
      <xdr:col>24</xdr:col>
      <xdr:colOff>600075</xdr:colOff>
      <xdr:row>19</xdr:row>
      <xdr:rowOff>147205</xdr:rowOff>
    </xdr:to>
    <xdr:sp macro="" textlink="">
      <xdr:nvSpPr>
        <xdr:cNvPr id="178" name="Rounded Rectangle 248"/>
        <xdr:cNvSpPr/>
      </xdr:nvSpPr>
      <xdr:spPr bwMode="auto">
        <a:xfrm>
          <a:off x="1933222" y="1300121"/>
          <a:ext cx="1813631" cy="1880973"/>
        </a:xfrm>
        <a:prstGeom prst="roundRect">
          <a:avLst>
            <a:gd name="adj" fmla="val 10723"/>
          </a:avLst>
        </a:prstGeom>
        <a:solidFill>
          <a:schemeClr val="bg1"/>
        </a:solidFill>
        <a:ln>
          <a:noFill/>
        </a:ln>
        <a:scene3d>
          <a:camera prst="orthographicFront"/>
          <a:lightRig rig="soft" dir="t"/>
        </a:scene3d>
        <a:sp3d prstMaterial="matte">
          <a:bevelT w="165100" h="165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marL="0" indent="0" algn="ctr"/>
          <a:endParaRPr lang="en-US" sz="1100">
            <a:solidFill>
              <a:sysClr val="windowText" lastClr="000000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22</xdr:col>
      <xdr:colOff>72357</xdr:colOff>
      <xdr:row>15</xdr:row>
      <xdr:rowOff>10680</xdr:rowOff>
    </xdr:from>
    <xdr:to>
      <xdr:col>24</xdr:col>
      <xdr:colOff>495301</xdr:colOff>
      <xdr:row>16</xdr:row>
      <xdr:rowOff>108528</xdr:rowOff>
    </xdr:to>
    <xdr:sp macro="" textlink="$AI$30">
      <xdr:nvSpPr>
        <xdr:cNvPr id="179" name="TextBox 474"/>
        <xdr:cNvSpPr txBox="1"/>
      </xdr:nvSpPr>
      <xdr:spPr bwMode="auto">
        <a:xfrm>
          <a:off x="2005579" y="2395458"/>
          <a:ext cx="1636500" cy="260126"/>
        </a:xfrm>
        <a:prstGeom prst="rect">
          <a:avLst/>
        </a:prstGeom>
        <a:solidFill>
          <a:schemeClr val="bg1">
            <a:lumMod val="5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b"/>
        <a:lstStyle/>
        <a:p>
          <a:pPr algn="ctr"/>
          <a:fld id="{8E3DC1B4-D41B-4493-BB98-6F871218A960}" type="TxLink">
            <a:rPr lang="en-US" sz="1000" b="1" i="0" u="none" strike="noStrike">
              <a:solidFill>
                <a:schemeClr val="bg1"/>
              </a:solidFill>
              <a:latin typeface="Calibri"/>
              <a:cs typeface="Calibri"/>
            </a:rPr>
            <a:pPr algn="ctr"/>
            <a:t>Saldo de Caixa Médio R$ (x1.000)</a:t>
          </a:fld>
          <a:endParaRPr lang="en-US" sz="1000" b="1">
            <a:solidFill>
              <a:schemeClr val="bg1"/>
            </a:solidFill>
            <a:latin typeface="+mn-lt"/>
            <a:cs typeface="Arial" pitchFamily="34" charset="0"/>
          </a:endParaRPr>
        </a:p>
      </xdr:txBody>
    </xdr:sp>
    <xdr:clientData/>
  </xdr:twoCellAnchor>
  <xdr:twoCellAnchor>
    <xdr:from>
      <xdr:col>22</xdr:col>
      <xdr:colOff>88866</xdr:colOff>
      <xdr:row>9</xdr:row>
      <xdr:rowOff>44621</xdr:rowOff>
    </xdr:from>
    <xdr:to>
      <xdr:col>24</xdr:col>
      <xdr:colOff>492746</xdr:colOff>
      <xdr:row>15</xdr:row>
      <xdr:rowOff>43993</xdr:rowOff>
    </xdr:to>
    <xdr:grpSp>
      <xdr:nvGrpSpPr>
        <xdr:cNvPr id="180" name="Grupo 179"/>
        <xdr:cNvGrpSpPr/>
      </xdr:nvGrpSpPr>
      <xdr:grpSpPr>
        <a:xfrm>
          <a:off x="9633919" y="1454989"/>
          <a:ext cx="1660511" cy="961899"/>
          <a:chOff x="222216" y="3968921"/>
          <a:chExt cx="1623080" cy="970922"/>
        </a:xfrm>
      </xdr:grpSpPr>
      <xdr:grpSp>
        <xdr:nvGrpSpPr>
          <xdr:cNvPr id="181" name="Grupo 95"/>
          <xdr:cNvGrpSpPr/>
        </xdr:nvGrpSpPr>
        <xdr:grpSpPr>
          <a:xfrm>
            <a:off x="222216" y="3968921"/>
            <a:ext cx="1623080" cy="860254"/>
            <a:chOff x="155541" y="4035596"/>
            <a:chExt cx="1623080" cy="860254"/>
          </a:xfrm>
        </xdr:grpSpPr>
        <xdr:sp macro="" textlink="'Dashboard Diagnóstico'!AQ83">
          <xdr:nvSpPr>
            <xdr:cNvPr id="185" name="TextBox 476"/>
            <xdr:cNvSpPr txBox="1"/>
          </xdr:nvSpPr>
          <xdr:spPr bwMode="auto">
            <a:xfrm>
              <a:off x="312537" y="4686010"/>
              <a:ext cx="373263" cy="209840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wrap="square" rtlCol="0" anchor="ctr"/>
            <a:lstStyle/>
            <a:p>
              <a:pPr algn="ctr"/>
              <a:fld id="{FB5E8ABE-1F77-417E-8296-56BE7EAE8205}" type="TxLink">
                <a:rPr lang="en-US" sz="700" b="1" i="0" u="none" strike="noStrike" cap="none" spc="0">
                  <a:ln>
                    <a:noFill/>
                  </a:ln>
                  <a:solidFill>
                    <a:srgbClr val="000000"/>
                  </a:solidFill>
                  <a:effectLst/>
                  <a:latin typeface="Calibri"/>
                  <a:cs typeface="Calibri"/>
                </a:rPr>
                <a:pPr algn="ctr"/>
                <a:t>-30</a:t>
              </a:fld>
              <a:endParaRPr lang="en-US" sz="700" b="1" cap="none" spc="0">
                <a:ln>
                  <a:noFill/>
                </a:ln>
                <a:solidFill>
                  <a:sysClr val="windowText" lastClr="000000"/>
                </a:solidFill>
                <a:effectLst/>
                <a:latin typeface="+mn-lt"/>
              </a:endParaRPr>
            </a:p>
          </xdr:txBody>
        </xdr:sp>
        <xdr:sp macro="" textlink="'Dashboard Diagnóstico'!AQ86">
          <xdr:nvSpPr>
            <xdr:cNvPr id="186" name="TextBox 477"/>
            <xdr:cNvSpPr txBox="1"/>
          </xdr:nvSpPr>
          <xdr:spPr bwMode="auto">
            <a:xfrm>
              <a:off x="428768" y="4464593"/>
              <a:ext cx="276082" cy="174082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wrap="square" rtlCol="0" anchor="ctr"/>
            <a:lstStyle/>
            <a:p>
              <a:pPr algn="ctr"/>
              <a:fld id="{7039FA26-72D7-40E5-B876-F1CA45051A51}" type="TxLink">
                <a:rPr lang="en-US" sz="700" b="1" i="0" u="none" strike="noStrike" cap="none" spc="0">
                  <a:ln>
                    <a:noFill/>
                  </a:ln>
                  <a:solidFill>
                    <a:srgbClr val="000000"/>
                  </a:solidFill>
                  <a:effectLst/>
                  <a:latin typeface="Calibri"/>
                  <a:cs typeface="Calibri"/>
                </a:rPr>
                <a:pPr algn="ctr"/>
                <a:t>-18</a:t>
              </a:fld>
              <a:endParaRPr lang="en-US" sz="700" b="1" cap="none" spc="0">
                <a:ln>
                  <a:noFill/>
                </a:ln>
                <a:solidFill>
                  <a:sysClr val="windowText" lastClr="000000"/>
                </a:solidFill>
                <a:effectLst/>
                <a:latin typeface="+mn-lt"/>
              </a:endParaRPr>
            </a:p>
          </xdr:txBody>
        </xdr:sp>
        <xdr:sp macro="" textlink="'Dashboard Diagnóstico'!AQ87">
          <xdr:nvSpPr>
            <xdr:cNvPr id="187" name="TextBox 478"/>
            <xdr:cNvSpPr txBox="1"/>
          </xdr:nvSpPr>
          <xdr:spPr bwMode="auto">
            <a:xfrm>
              <a:off x="654246" y="4268354"/>
              <a:ext cx="337024" cy="236971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wrap="square" rtlCol="0" anchor="ctr"/>
            <a:lstStyle/>
            <a:p>
              <a:pPr algn="ctr"/>
              <a:fld id="{5177B5C7-C384-4048-8329-1A73A3C2A741}" type="TxLink">
                <a:rPr lang="en-US" sz="700" b="1" i="0" u="none" strike="noStrike" cap="none" spc="0">
                  <a:ln>
                    <a:noFill/>
                  </a:ln>
                  <a:solidFill>
                    <a:srgbClr val="000000"/>
                  </a:solidFill>
                  <a:effectLst/>
                  <a:latin typeface="Calibri"/>
                  <a:cs typeface="Calibri"/>
                </a:rPr>
                <a:pPr algn="ctr"/>
                <a:t>-6</a:t>
              </a:fld>
              <a:endParaRPr lang="en-US" sz="700" b="1" cap="none" spc="0">
                <a:ln>
                  <a:noFill/>
                </a:ln>
                <a:solidFill>
                  <a:sysClr val="windowText" lastClr="000000"/>
                </a:solidFill>
                <a:effectLst/>
                <a:latin typeface="+mn-lt"/>
              </a:endParaRPr>
            </a:p>
          </xdr:txBody>
        </xdr:sp>
        <xdr:sp macro="" textlink="'Dashboard Diagnóstico'!AQ88">
          <xdr:nvSpPr>
            <xdr:cNvPr id="188" name="TextBox 479"/>
            <xdr:cNvSpPr txBox="1"/>
          </xdr:nvSpPr>
          <xdr:spPr bwMode="auto">
            <a:xfrm>
              <a:off x="943053" y="4291624"/>
              <a:ext cx="336355" cy="185126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wrap="square" rtlCol="0" anchor="ctr"/>
            <a:lstStyle/>
            <a:p>
              <a:pPr algn="ctr"/>
              <a:fld id="{704D0A26-6237-4028-A0DB-363DADE65C57}" type="TxLink">
                <a:rPr lang="en-US" sz="700" b="1" i="0" u="none" strike="noStrike" cap="none" spc="0">
                  <a:ln>
                    <a:noFill/>
                  </a:ln>
                  <a:solidFill>
                    <a:srgbClr val="000000"/>
                  </a:solidFill>
                  <a:effectLst/>
                  <a:latin typeface="Calibri"/>
                  <a:cs typeface="Calibri"/>
                </a:rPr>
                <a:pPr algn="ctr"/>
                <a:t>6</a:t>
              </a:fld>
              <a:endParaRPr lang="en-US" sz="700" b="1" cap="none" spc="0">
                <a:ln>
                  <a:noFill/>
                </a:ln>
                <a:solidFill>
                  <a:sysClr val="windowText" lastClr="000000"/>
                </a:solidFill>
                <a:effectLst/>
                <a:latin typeface="+mn-lt"/>
              </a:endParaRPr>
            </a:p>
          </xdr:txBody>
        </xdr:sp>
        <xdr:sp macro="" textlink="'Dashboard Diagnóstico'!AQ89">
          <xdr:nvSpPr>
            <xdr:cNvPr id="189" name="TextBox 480"/>
            <xdr:cNvSpPr txBox="1"/>
          </xdr:nvSpPr>
          <xdr:spPr bwMode="auto">
            <a:xfrm>
              <a:off x="1154527" y="4440236"/>
              <a:ext cx="344677" cy="2079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wrap="square" rtlCol="0" anchor="ctr"/>
            <a:lstStyle/>
            <a:p>
              <a:pPr algn="ctr"/>
              <a:fld id="{B9ED65D2-5A66-49F2-88A1-0890972AC012}" type="TxLink">
                <a:rPr lang="en-US" sz="700" b="1" i="0" u="none" strike="noStrike" cap="none" spc="0">
                  <a:ln>
                    <a:noFill/>
                  </a:ln>
                  <a:solidFill>
                    <a:srgbClr val="000000"/>
                  </a:solidFill>
                  <a:effectLst/>
                  <a:latin typeface="Calibri"/>
                  <a:cs typeface="Calibri"/>
                </a:rPr>
                <a:pPr algn="ctr"/>
                <a:t>18</a:t>
              </a:fld>
              <a:endParaRPr lang="en-US" sz="700" b="1" cap="none" spc="0">
                <a:ln>
                  <a:noFill/>
                </a:ln>
                <a:solidFill>
                  <a:sysClr val="windowText" lastClr="000000"/>
                </a:solidFill>
                <a:effectLst/>
                <a:latin typeface="+mn-lt"/>
              </a:endParaRPr>
            </a:p>
          </xdr:txBody>
        </xdr:sp>
        <xdr:sp macro="" textlink="'Dashboard Diagnóstico'!AQ84">
          <xdr:nvSpPr>
            <xdr:cNvPr id="190" name="TextBox 481"/>
            <xdr:cNvSpPr txBox="1"/>
          </xdr:nvSpPr>
          <xdr:spPr bwMode="auto">
            <a:xfrm>
              <a:off x="1246835" y="4676485"/>
              <a:ext cx="334315" cy="21936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wrap="square" rtlCol="0" anchor="ctr"/>
            <a:lstStyle/>
            <a:p>
              <a:pPr algn="ctr"/>
              <a:fld id="{1E16A9C6-C01E-4DA4-ADED-2F76E665C818}" type="TxLink">
                <a:rPr lang="en-US" sz="700" b="1" i="0" u="none" strike="noStrike" cap="none" spc="0">
                  <a:ln>
                    <a:noFill/>
                  </a:ln>
                  <a:solidFill>
                    <a:srgbClr val="000000"/>
                  </a:solidFill>
                  <a:effectLst/>
                  <a:latin typeface="Calibri"/>
                  <a:cs typeface="Calibri"/>
                </a:rPr>
                <a:pPr algn="ctr"/>
                <a:t>30</a:t>
              </a:fld>
              <a:endParaRPr lang="en-US" sz="700" b="1" cap="none" spc="0">
                <a:ln>
                  <a:noFill/>
                </a:ln>
                <a:solidFill>
                  <a:sysClr val="windowText" lastClr="000000"/>
                </a:solidFill>
                <a:effectLst/>
                <a:latin typeface="+mn-lt"/>
              </a:endParaRPr>
            </a:p>
          </xdr:txBody>
        </xdr:sp>
        <xdr:grpSp>
          <xdr:nvGrpSpPr>
            <xdr:cNvPr id="191" name="Grupo 2141"/>
            <xdr:cNvGrpSpPr>
              <a:grpSpLocks noChangeAspect="1"/>
            </xdr:cNvGrpSpPr>
          </xdr:nvGrpSpPr>
          <xdr:grpSpPr>
            <a:xfrm>
              <a:off x="155541" y="4035596"/>
              <a:ext cx="1623080" cy="756000"/>
              <a:chOff x="212691" y="3873671"/>
              <a:chExt cx="2337595" cy="1088806"/>
            </a:xfrm>
          </xdr:grpSpPr>
          <xdr:sp macro="" textlink="">
            <xdr:nvSpPr>
              <xdr:cNvPr id="192" name="Freeform 362"/>
              <xdr:cNvSpPr>
                <a:spLocks/>
              </xdr:cNvSpPr>
            </xdr:nvSpPr>
            <xdr:spPr bwMode="auto">
              <a:xfrm>
                <a:off x="1044566" y="3873671"/>
                <a:ext cx="673845" cy="399537"/>
              </a:xfrm>
              <a:custGeom>
                <a:avLst/>
                <a:gdLst>
                  <a:gd name="T0" fmla="*/ 2147483647 w 2344"/>
                  <a:gd name="T1" fmla="*/ 2147483647 h 1470"/>
                  <a:gd name="T2" fmla="*/ 2147483647 w 2344"/>
                  <a:gd name="T3" fmla="*/ 2147483647 h 1470"/>
                  <a:gd name="T4" fmla="*/ 2147483647 w 2344"/>
                  <a:gd name="T5" fmla="*/ 2147483647 h 1470"/>
                  <a:gd name="T6" fmla="*/ 2147483647 w 2344"/>
                  <a:gd name="T7" fmla="*/ 2147483647 h 1470"/>
                  <a:gd name="T8" fmla="*/ 2147483647 w 2344"/>
                  <a:gd name="T9" fmla="*/ 2147483647 h 1470"/>
                  <a:gd name="T10" fmla="*/ 2147483647 w 2344"/>
                  <a:gd name="T11" fmla="*/ 2147483647 h 1470"/>
                  <a:gd name="T12" fmla="*/ 2147483647 w 2344"/>
                  <a:gd name="T13" fmla="*/ 2147483647 h 1470"/>
                  <a:gd name="T14" fmla="*/ 2147483647 w 2344"/>
                  <a:gd name="T15" fmla="*/ 2147483647 h 1470"/>
                  <a:gd name="T16" fmla="*/ 2147483647 w 2344"/>
                  <a:gd name="T17" fmla="*/ 2147483647 h 1470"/>
                  <a:gd name="T18" fmla="*/ 2147483647 w 2344"/>
                  <a:gd name="T19" fmla="*/ 2147483647 h 1470"/>
                  <a:gd name="T20" fmla="*/ 2147483647 w 2344"/>
                  <a:gd name="T21" fmla="*/ 2147483647 h 1470"/>
                  <a:gd name="T22" fmla="*/ 2147483647 w 2344"/>
                  <a:gd name="T23" fmla="*/ 2147483647 h 1470"/>
                  <a:gd name="T24" fmla="*/ 2147483647 w 2344"/>
                  <a:gd name="T25" fmla="*/ 2147483647 h 1470"/>
                  <a:gd name="T26" fmla="*/ 2147483647 w 2344"/>
                  <a:gd name="T27" fmla="*/ 2147483647 h 1470"/>
                  <a:gd name="T28" fmla="*/ 2147483647 w 2344"/>
                  <a:gd name="T29" fmla="*/ 2147483647 h 1470"/>
                  <a:gd name="T30" fmla="*/ 2147483647 w 2344"/>
                  <a:gd name="T31" fmla="*/ 2147483647 h 1470"/>
                  <a:gd name="T32" fmla="*/ 2147483647 w 2344"/>
                  <a:gd name="T33" fmla="*/ 2147483647 h 1470"/>
                  <a:gd name="T34" fmla="*/ 2147483647 w 2344"/>
                  <a:gd name="T35" fmla="*/ 0 h 1470"/>
                  <a:gd name="T36" fmla="*/ 2147483647 w 2344"/>
                  <a:gd name="T37" fmla="*/ 0 h 1470"/>
                  <a:gd name="T38" fmla="*/ 2147483647 w 2344"/>
                  <a:gd name="T39" fmla="*/ 2147483647 h 1470"/>
                  <a:gd name="T40" fmla="*/ 2147483647 w 2344"/>
                  <a:gd name="T41" fmla="*/ 2147483647 h 1470"/>
                  <a:gd name="T42" fmla="*/ 2147483647 w 2344"/>
                  <a:gd name="T43" fmla="*/ 2147483647 h 1470"/>
                  <a:gd name="T44" fmla="*/ 2147483647 w 2344"/>
                  <a:gd name="T45" fmla="*/ 2147483647 h 1470"/>
                  <a:gd name="T46" fmla="*/ 2147483647 w 2344"/>
                  <a:gd name="T47" fmla="*/ 2147483647 h 1470"/>
                  <a:gd name="T48" fmla="*/ 2147483647 w 2344"/>
                  <a:gd name="T49" fmla="*/ 2147483647 h 1470"/>
                  <a:gd name="T50" fmla="*/ 2147483647 w 2344"/>
                  <a:gd name="T51" fmla="*/ 2147483647 h 1470"/>
                  <a:gd name="T52" fmla="*/ 2147483647 w 2344"/>
                  <a:gd name="T53" fmla="*/ 2147483647 h 1470"/>
                  <a:gd name="T54" fmla="*/ 2147483647 w 2344"/>
                  <a:gd name="T55" fmla="*/ 2147483647 h 1470"/>
                  <a:gd name="T56" fmla="*/ 2147483647 w 2344"/>
                  <a:gd name="T57" fmla="*/ 2147483647 h 1470"/>
                  <a:gd name="T58" fmla="*/ 2147483647 w 2344"/>
                  <a:gd name="T59" fmla="*/ 2147483647 h 1470"/>
                  <a:gd name="T60" fmla="*/ 2147483647 w 2344"/>
                  <a:gd name="T61" fmla="*/ 2147483647 h 1470"/>
                  <a:gd name="T62" fmla="*/ 2147483647 w 2344"/>
                  <a:gd name="T63" fmla="*/ 2147483647 h 1470"/>
                  <a:gd name="T64" fmla="*/ 2147483647 w 2344"/>
                  <a:gd name="T65" fmla="*/ 2147483647 h 1470"/>
                  <a:gd name="T66" fmla="*/ 2147483647 w 2344"/>
                  <a:gd name="T67" fmla="*/ 2147483647 h 1470"/>
                  <a:gd name="T68" fmla="*/ 2147483647 w 2344"/>
                  <a:gd name="T69" fmla="*/ 2147483647 h 1470"/>
                  <a:gd name="T70" fmla="*/ 2147483647 w 2344"/>
                  <a:gd name="T71" fmla="*/ 2147483647 h 1470"/>
                  <a:gd name="T72" fmla="*/ 2147483647 w 2344"/>
                  <a:gd name="T73" fmla="*/ 2147483647 h 1470"/>
                  <a:gd name="T74" fmla="*/ 2147483647 w 2344"/>
                  <a:gd name="T75" fmla="*/ 2147483647 h 1470"/>
                  <a:gd name="T76" fmla="*/ 2147483647 w 2344"/>
                  <a:gd name="T77" fmla="*/ 2147483647 h 1470"/>
                  <a:gd name="T78" fmla="*/ 2147483647 w 2344"/>
                  <a:gd name="T79" fmla="*/ 2147483647 h 1470"/>
                  <a:gd name="T80" fmla="*/ 2147483647 w 2344"/>
                  <a:gd name="T81" fmla="*/ 2147483647 h 1470"/>
                  <a:gd name="T82" fmla="*/ 2147483647 w 2344"/>
                  <a:gd name="T83" fmla="*/ 2147483647 h 1470"/>
                  <a:gd name="T84" fmla="*/ 2147483647 w 2344"/>
                  <a:gd name="T85" fmla="*/ 2147483647 h 1470"/>
                  <a:gd name="T86" fmla="*/ 2147483647 w 2344"/>
                  <a:gd name="T87" fmla="*/ 2147483647 h 1470"/>
                  <a:gd name="T88" fmla="*/ 2147483647 w 2344"/>
                  <a:gd name="T89" fmla="*/ 2147483647 h 1470"/>
                  <a:gd name="T90" fmla="*/ 2147483647 w 2344"/>
                  <a:gd name="T91" fmla="*/ 2147483647 h 1470"/>
                  <a:gd name="T92" fmla="*/ 2147483647 w 2344"/>
                  <a:gd name="T93" fmla="*/ 2147483647 h 1470"/>
                  <a:gd name="T94" fmla="*/ 2147483647 w 2344"/>
                  <a:gd name="T95" fmla="*/ 2147483647 h 1470"/>
                  <a:gd name="T96" fmla="*/ 2147483647 w 2344"/>
                  <a:gd name="T97" fmla="*/ 2147483647 h 1470"/>
                  <a:gd name="T98" fmla="*/ 2147483647 w 2344"/>
                  <a:gd name="T99" fmla="*/ 2147483647 h 1470"/>
                  <a:gd name="T100" fmla="*/ 2147483647 w 2344"/>
                  <a:gd name="T101" fmla="*/ 2147483647 h 1470"/>
                  <a:gd name="T102" fmla="*/ 2147483647 w 2344"/>
                  <a:gd name="T103" fmla="*/ 2147483647 h 1470"/>
                  <a:gd name="T104" fmla="*/ 2147483647 w 2344"/>
                  <a:gd name="T105" fmla="*/ 2147483647 h 1470"/>
                  <a:gd name="T106" fmla="*/ 2147483647 w 2344"/>
                  <a:gd name="T107" fmla="*/ 2147483647 h 1470"/>
                  <a:gd name="T108" fmla="*/ 2147483647 w 2344"/>
                  <a:gd name="T109" fmla="*/ 2147483647 h 1470"/>
                  <a:gd name="T110" fmla="*/ 2147483647 w 2344"/>
                  <a:gd name="T111" fmla="*/ 2147483647 h 1470"/>
                  <a:gd name="T112" fmla="*/ 2147483647 w 2344"/>
                  <a:gd name="T113" fmla="*/ 2147483647 h 1470"/>
                  <a:gd name="T114" fmla="*/ 2147483647 w 2344"/>
                  <a:gd name="T115" fmla="*/ 2147483647 h 1470"/>
                  <a:gd name="T116" fmla="*/ 2147483647 w 2344"/>
                  <a:gd name="T117" fmla="*/ 2147483647 h 1470"/>
                  <a:gd name="T118" fmla="*/ 2147483647 w 2344"/>
                  <a:gd name="T119" fmla="*/ 2147483647 h 1470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  <a:gd name="T132" fmla="*/ 0 60000 65536"/>
                  <a:gd name="T133" fmla="*/ 0 60000 65536"/>
                  <a:gd name="T134" fmla="*/ 0 60000 65536"/>
                  <a:gd name="T135" fmla="*/ 0 60000 65536"/>
                  <a:gd name="T136" fmla="*/ 0 60000 65536"/>
                  <a:gd name="T137" fmla="*/ 0 60000 65536"/>
                  <a:gd name="T138" fmla="*/ 0 60000 65536"/>
                  <a:gd name="T139" fmla="*/ 0 60000 65536"/>
                  <a:gd name="T140" fmla="*/ 0 60000 65536"/>
                  <a:gd name="T141" fmla="*/ 0 60000 65536"/>
                  <a:gd name="T142" fmla="*/ 0 60000 65536"/>
                  <a:gd name="T143" fmla="*/ 0 60000 65536"/>
                  <a:gd name="T144" fmla="*/ 0 60000 65536"/>
                  <a:gd name="T145" fmla="*/ 0 60000 65536"/>
                  <a:gd name="T146" fmla="*/ 0 60000 65536"/>
                  <a:gd name="T147" fmla="*/ 0 60000 65536"/>
                  <a:gd name="T148" fmla="*/ 0 60000 65536"/>
                  <a:gd name="T149" fmla="*/ 0 60000 65536"/>
                  <a:gd name="T150" fmla="*/ 0 60000 65536"/>
                  <a:gd name="T151" fmla="*/ 0 60000 65536"/>
                  <a:gd name="T152" fmla="*/ 0 60000 65536"/>
                  <a:gd name="T153" fmla="*/ 0 60000 65536"/>
                  <a:gd name="T154" fmla="*/ 0 60000 65536"/>
                  <a:gd name="T155" fmla="*/ 0 60000 65536"/>
                  <a:gd name="T156" fmla="*/ 0 60000 65536"/>
                  <a:gd name="T157" fmla="*/ 0 60000 65536"/>
                  <a:gd name="T158" fmla="*/ 0 60000 65536"/>
                  <a:gd name="T159" fmla="*/ 0 60000 65536"/>
                  <a:gd name="T160" fmla="*/ 0 60000 65536"/>
                  <a:gd name="T161" fmla="*/ 0 60000 65536"/>
                  <a:gd name="T162" fmla="*/ 0 60000 65536"/>
                  <a:gd name="T163" fmla="*/ 0 60000 65536"/>
                  <a:gd name="T164" fmla="*/ 0 60000 65536"/>
                  <a:gd name="T165" fmla="*/ 0 60000 65536"/>
                  <a:gd name="T166" fmla="*/ 0 60000 65536"/>
                  <a:gd name="T167" fmla="*/ 0 60000 65536"/>
                  <a:gd name="T168" fmla="*/ 0 60000 65536"/>
                  <a:gd name="T169" fmla="*/ 0 60000 65536"/>
                  <a:gd name="T170" fmla="*/ 0 60000 65536"/>
                  <a:gd name="T171" fmla="*/ 0 60000 65536"/>
                  <a:gd name="T172" fmla="*/ 0 60000 65536"/>
                  <a:gd name="T173" fmla="*/ 0 60000 65536"/>
                  <a:gd name="T174" fmla="*/ 0 60000 65536"/>
                  <a:gd name="T175" fmla="*/ 0 60000 65536"/>
                  <a:gd name="T176" fmla="*/ 0 60000 65536"/>
                  <a:gd name="T177" fmla="*/ 0 60000 65536"/>
                  <a:gd name="T178" fmla="*/ 0 60000 65536"/>
                  <a:gd name="T179" fmla="*/ 0 60000 65536"/>
                  <a:gd name="T180" fmla="*/ 0 w 2344"/>
                  <a:gd name="T181" fmla="*/ 0 h 1470"/>
                  <a:gd name="T182" fmla="*/ 2344 w 2344"/>
                  <a:gd name="T183" fmla="*/ 1470 h 1470"/>
                </a:gdLst>
                <a:ahLst/>
                <a:cxnLst>
                  <a:cxn ang="T120">
                    <a:pos x="T0" y="T1"/>
                  </a:cxn>
                  <a:cxn ang="T121">
                    <a:pos x="T2" y="T3"/>
                  </a:cxn>
                  <a:cxn ang="T122">
                    <a:pos x="T4" y="T5"/>
                  </a:cxn>
                  <a:cxn ang="T123">
                    <a:pos x="T6" y="T7"/>
                  </a:cxn>
                  <a:cxn ang="T124">
                    <a:pos x="T8" y="T9"/>
                  </a:cxn>
                  <a:cxn ang="T125">
                    <a:pos x="T10" y="T11"/>
                  </a:cxn>
                  <a:cxn ang="T126">
                    <a:pos x="T12" y="T13"/>
                  </a:cxn>
                  <a:cxn ang="T127">
                    <a:pos x="T14" y="T15"/>
                  </a:cxn>
                  <a:cxn ang="T128">
                    <a:pos x="T16" y="T17"/>
                  </a:cxn>
                  <a:cxn ang="T129">
                    <a:pos x="T18" y="T19"/>
                  </a:cxn>
                  <a:cxn ang="T130">
                    <a:pos x="T20" y="T21"/>
                  </a:cxn>
                  <a:cxn ang="T131">
                    <a:pos x="T22" y="T23"/>
                  </a:cxn>
                  <a:cxn ang="T132">
                    <a:pos x="T24" y="T25"/>
                  </a:cxn>
                  <a:cxn ang="T133">
                    <a:pos x="T26" y="T27"/>
                  </a:cxn>
                  <a:cxn ang="T134">
                    <a:pos x="T28" y="T29"/>
                  </a:cxn>
                  <a:cxn ang="T135">
                    <a:pos x="T30" y="T31"/>
                  </a:cxn>
                  <a:cxn ang="T136">
                    <a:pos x="T32" y="T33"/>
                  </a:cxn>
                  <a:cxn ang="T137">
                    <a:pos x="T34" y="T35"/>
                  </a:cxn>
                  <a:cxn ang="T138">
                    <a:pos x="T36" y="T37"/>
                  </a:cxn>
                  <a:cxn ang="T139">
                    <a:pos x="T38" y="T39"/>
                  </a:cxn>
                  <a:cxn ang="T140">
                    <a:pos x="T40" y="T41"/>
                  </a:cxn>
                  <a:cxn ang="T141">
                    <a:pos x="T42" y="T43"/>
                  </a:cxn>
                  <a:cxn ang="T142">
                    <a:pos x="T44" y="T45"/>
                  </a:cxn>
                  <a:cxn ang="T143">
                    <a:pos x="T46" y="T47"/>
                  </a:cxn>
                  <a:cxn ang="T144">
                    <a:pos x="T48" y="T49"/>
                  </a:cxn>
                  <a:cxn ang="T145">
                    <a:pos x="T50" y="T51"/>
                  </a:cxn>
                  <a:cxn ang="T146">
                    <a:pos x="T52" y="T53"/>
                  </a:cxn>
                  <a:cxn ang="T147">
                    <a:pos x="T54" y="T55"/>
                  </a:cxn>
                  <a:cxn ang="T148">
                    <a:pos x="T56" y="T57"/>
                  </a:cxn>
                  <a:cxn ang="T149">
                    <a:pos x="T58" y="T59"/>
                  </a:cxn>
                  <a:cxn ang="T150">
                    <a:pos x="T60" y="T61"/>
                  </a:cxn>
                  <a:cxn ang="T151">
                    <a:pos x="T62" y="T63"/>
                  </a:cxn>
                  <a:cxn ang="T152">
                    <a:pos x="T64" y="T65"/>
                  </a:cxn>
                  <a:cxn ang="T153">
                    <a:pos x="T66" y="T67"/>
                  </a:cxn>
                  <a:cxn ang="T154">
                    <a:pos x="T68" y="T69"/>
                  </a:cxn>
                  <a:cxn ang="T155">
                    <a:pos x="T70" y="T71"/>
                  </a:cxn>
                  <a:cxn ang="T156">
                    <a:pos x="T72" y="T73"/>
                  </a:cxn>
                  <a:cxn ang="T157">
                    <a:pos x="T74" y="T75"/>
                  </a:cxn>
                  <a:cxn ang="T158">
                    <a:pos x="T76" y="T77"/>
                  </a:cxn>
                  <a:cxn ang="T159">
                    <a:pos x="T78" y="T79"/>
                  </a:cxn>
                  <a:cxn ang="T160">
                    <a:pos x="T80" y="T81"/>
                  </a:cxn>
                  <a:cxn ang="T161">
                    <a:pos x="T82" y="T83"/>
                  </a:cxn>
                  <a:cxn ang="T162">
                    <a:pos x="T84" y="T85"/>
                  </a:cxn>
                  <a:cxn ang="T163">
                    <a:pos x="T86" y="T87"/>
                  </a:cxn>
                  <a:cxn ang="T164">
                    <a:pos x="T88" y="T89"/>
                  </a:cxn>
                  <a:cxn ang="T165">
                    <a:pos x="T90" y="T91"/>
                  </a:cxn>
                  <a:cxn ang="T166">
                    <a:pos x="T92" y="T93"/>
                  </a:cxn>
                  <a:cxn ang="T167">
                    <a:pos x="T94" y="T95"/>
                  </a:cxn>
                  <a:cxn ang="T168">
                    <a:pos x="T96" y="T97"/>
                  </a:cxn>
                  <a:cxn ang="T169">
                    <a:pos x="T98" y="T99"/>
                  </a:cxn>
                  <a:cxn ang="T170">
                    <a:pos x="T100" y="T101"/>
                  </a:cxn>
                  <a:cxn ang="T171">
                    <a:pos x="T102" y="T103"/>
                  </a:cxn>
                  <a:cxn ang="T172">
                    <a:pos x="T104" y="T105"/>
                  </a:cxn>
                  <a:cxn ang="T173">
                    <a:pos x="T106" y="T107"/>
                  </a:cxn>
                  <a:cxn ang="T174">
                    <a:pos x="T108" y="T109"/>
                  </a:cxn>
                  <a:cxn ang="T175">
                    <a:pos x="T110" y="T111"/>
                  </a:cxn>
                  <a:cxn ang="T176">
                    <a:pos x="T112" y="T113"/>
                  </a:cxn>
                  <a:cxn ang="T177">
                    <a:pos x="T114" y="T115"/>
                  </a:cxn>
                  <a:cxn ang="T178">
                    <a:pos x="T116" y="T117"/>
                  </a:cxn>
                  <a:cxn ang="T179">
                    <a:pos x="T118" y="T119"/>
                  </a:cxn>
                </a:cxnLst>
                <a:rect l="T180" t="T181" r="T182" b="T183"/>
                <a:pathLst>
                  <a:path w="2344" h="1470">
                    <a:moveTo>
                      <a:pt x="1953" y="1470"/>
                    </a:moveTo>
                    <a:lnTo>
                      <a:pt x="1986" y="1362"/>
                    </a:lnTo>
                    <a:lnTo>
                      <a:pt x="2018" y="1254"/>
                    </a:lnTo>
                    <a:lnTo>
                      <a:pt x="2051" y="1146"/>
                    </a:lnTo>
                    <a:lnTo>
                      <a:pt x="2083" y="1038"/>
                    </a:lnTo>
                    <a:lnTo>
                      <a:pt x="2116" y="929"/>
                    </a:lnTo>
                    <a:lnTo>
                      <a:pt x="2149" y="821"/>
                    </a:lnTo>
                    <a:lnTo>
                      <a:pt x="2181" y="713"/>
                    </a:lnTo>
                    <a:lnTo>
                      <a:pt x="2214" y="605"/>
                    </a:lnTo>
                    <a:lnTo>
                      <a:pt x="2246" y="497"/>
                    </a:lnTo>
                    <a:lnTo>
                      <a:pt x="2279" y="389"/>
                    </a:lnTo>
                    <a:lnTo>
                      <a:pt x="2311" y="281"/>
                    </a:lnTo>
                    <a:lnTo>
                      <a:pt x="2344" y="172"/>
                    </a:lnTo>
                    <a:lnTo>
                      <a:pt x="2296" y="158"/>
                    </a:lnTo>
                    <a:lnTo>
                      <a:pt x="2249" y="145"/>
                    </a:lnTo>
                    <a:lnTo>
                      <a:pt x="2201" y="132"/>
                    </a:lnTo>
                    <a:lnTo>
                      <a:pt x="2153" y="120"/>
                    </a:lnTo>
                    <a:lnTo>
                      <a:pt x="2105" y="108"/>
                    </a:lnTo>
                    <a:lnTo>
                      <a:pt x="2057" y="97"/>
                    </a:lnTo>
                    <a:lnTo>
                      <a:pt x="2008" y="87"/>
                    </a:lnTo>
                    <a:lnTo>
                      <a:pt x="1960" y="77"/>
                    </a:lnTo>
                    <a:lnTo>
                      <a:pt x="1911" y="68"/>
                    </a:lnTo>
                    <a:lnTo>
                      <a:pt x="1862" y="59"/>
                    </a:lnTo>
                    <a:lnTo>
                      <a:pt x="1813" y="51"/>
                    </a:lnTo>
                    <a:lnTo>
                      <a:pt x="1764" y="43"/>
                    </a:lnTo>
                    <a:lnTo>
                      <a:pt x="1715" y="36"/>
                    </a:lnTo>
                    <a:lnTo>
                      <a:pt x="1666" y="30"/>
                    </a:lnTo>
                    <a:lnTo>
                      <a:pt x="1617" y="24"/>
                    </a:lnTo>
                    <a:lnTo>
                      <a:pt x="1568" y="19"/>
                    </a:lnTo>
                    <a:lnTo>
                      <a:pt x="1518" y="15"/>
                    </a:lnTo>
                    <a:lnTo>
                      <a:pt x="1469" y="11"/>
                    </a:lnTo>
                    <a:lnTo>
                      <a:pt x="1420" y="7"/>
                    </a:lnTo>
                    <a:lnTo>
                      <a:pt x="1370" y="5"/>
                    </a:lnTo>
                    <a:lnTo>
                      <a:pt x="1321" y="3"/>
                    </a:lnTo>
                    <a:lnTo>
                      <a:pt x="1271" y="1"/>
                    </a:lnTo>
                    <a:lnTo>
                      <a:pt x="1222" y="0"/>
                    </a:lnTo>
                    <a:lnTo>
                      <a:pt x="1172" y="0"/>
                    </a:lnTo>
                    <a:lnTo>
                      <a:pt x="1123" y="0"/>
                    </a:lnTo>
                    <a:lnTo>
                      <a:pt x="1073" y="1"/>
                    </a:lnTo>
                    <a:lnTo>
                      <a:pt x="1024" y="3"/>
                    </a:lnTo>
                    <a:lnTo>
                      <a:pt x="974" y="5"/>
                    </a:lnTo>
                    <a:lnTo>
                      <a:pt x="925" y="7"/>
                    </a:lnTo>
                    <a:lnTo>
                      <a:pt x="875" y="11"/>
                    </a:lnTo>
                    <a:lnTo>
                      <a:pt x="826" y="15"/>
                    </a:lnTo>
                    <a:lnTo>
                      <a:pt x="777" y="19"/>
                    </a:lnTo>
                    <a:lnTo>
                      <a:pt x="727" y="24"/>
                    </a:lnTo>
                    <a:lnTo>
                      <a:pt x="678" y="30"/>
                    </a:lnTo>
                    <a:lnTo>
                      <a:pt x="629" y="36"/>
                    </a:lnTo>
                    <a:lnTo>
                      <a:pt x="580" y="43"/>
                    </a:lnTo>
                    <a:lnTo>
                      <a:pt x="531" y="51"/>
                    </a:lnTo>
                    <a:lnTo>
                      <a:pt x="482" y="59"/>
                    </a:lnTo>
                    <a:lnTo>
                      <a:pt x="433" y="68"/>
                    </a:lnTo>
                    <a:lnTo>
                      <a:pt x="385" y="77"/>
                    </a:lnTo>
                    <a:lnTo>
                      <a:pt x="336" y="87"/>
                    </a:lnTo>
                    <a:lnTo>
                      <a:pt x="288" y="97"/>
                    </a:lnTo>
                    <a:lnTo>
                      <a:pt x="239" y="108"/>
                    </a:lnTo>
                    <a:lnTo>
                      <a:pt x="191" y="120"/>
                    </a:lnTo>
                    <a:lnTo>
                      <a:pt x="143" y="132"/>
                    </a:lnTo>
                    <a:lnTo>
                      <a:pt x="96" y="145"/>
                    </a:lnTo>
                    <a:lnTo>
                      <a:pt x="48" y="158"/>
                    </a:lnTo>
                    <a:lnTo>
                      <a:pt x="0" y="172"/>
                    </a:lnTo>
                    <a:lnTo>
                      <a:pt x="33" y="281"/>
                    </a:lnTo>
                    <a:lnTo>
                      <a:pt x="66" y="389"/>
                    </a:lnTo>
                    <a:lnTo>
                      <a:pt x="98" y="497"/>
                    </a:lnTo>
                    <a:lnTo>
                      <a:pt x="131" y="605"/>
                    </a:lnTo>
                    <a:lnTo>
                      <a:pt x="163" y="713"/>
                    </a:lnTo>
                    <a:lnTo>
                      <a:pt x="196" y="821"/>
                    </a:lnTo>
                    <a:lnTo>
                      <a:pt x="228" y="929"/>
                    </a:lnTo>
                    <a:lnTo>
                      <a:pt x="261" y="1038"/>
                    </a:lnTo>
                    <a:lnTo>
                      <a:pt x="293" y="1146"/>
                    </a:lnTo>
                    <a:lnTo>
                      <a:pt x="326" y="1254"/>
                    </a:lnTo>
                    <a:lnTo>
                      <a:pt x="358" y="1362"/>
                    </a:lnTo>
                    <a:lnTo>
                      <a:pt x="391" y="1470"/>
                    </a:lnTo>
                    <a:lnTo>
                      <a:pt x="423" y="1461"/>
                    </a:lnTo>
                    <a:lnTo>
                      <a:pt x="454" y="1452"/>
                    </a:lnTo>
                    <a:lnTo>
                      <a:pt x="486" y="1443"/>
                    </a:lnTo>
                    <a:lnTo>
                      <a:pt x="518" y="1435"/>
                    </a:lnTo>
                    <a:lnTo>
                      <a:pt x="550" y="1427"/>
                    </a:lnTo>
                    <a:lnTo>
                      <a:pt x="583" y="1420"/>
                    </a:lnTo>
                    <a:lnTo>
                      <a:pt x="615" y="1413"/>
                    </a:lnTo>
                    <a:lnTo>
                      <a:pt x="647" y="1406"/>
                    </a:lnTo>
                    <a:lnTo>
                      <a:pt x="680" y="1400"/>
                    </a:lnTo>
                    <a:lnTo>
                      <a:pt x="712" y="1394"/>
                    </a:lnTo>
                    <a:lnTo>
                      <a:pt x="745" y="1389"/>
                    </a:lnTo>
                    <a:lnTo>
                      <a:pt x="777" y="1384"/>
                    </a:lnTo>
                    <a:lnTo>
                      <a:pt x="810" y="1379"/>
                    </a:lnTo>
                    <a:lnTo>
                      <a:pt x="843" y="1375"/>
                    </a:lnTo>
                    <a:lnTo>
                      <a:pt x="876" y="1371"/>
                    </a:lnTo>
                    <a:lnTo>
                      <a:pt x="909" y="1368"/>
                    </a:lnTo>
                    <a:lnTo>
                      <a:pt x="941" y="1365"/>
                    </a:lnTo>
                    <a:lnTo>
                      <a:pt x="974" y="1362"/>
                    </a:lnTo>
                    <a:lnTo>
                      <a:pt x="1007" y="1360"/>
                    </a:lnTo>
                    <a:lnTo>
                      <a:pt x="1040" y="1358"/>
                    </a:lnTo>
                    <a:lnTo>
                      <a:pt x="1073" y="1357"/>
                    </a:lnTo>
                    <a:lnTo>
                      <a:pt x="1106" y="1356"/>
                    </a:lnTo>
                    <a:lnTo>
                      <a:pt x="1139" y="1355"/>
                    </a:lnTo>
                    <a:lnTo>
                      <a:pt x="1172" y="1355"/>
                    </a:lnTo>
                    <a:lnTo>
                      <a:pt x="1205" y="1355"/>
                    </a:lnTo>
                    <a:lnTo>
                      <a:pt x="1238" y="1356"/>
                    </a:lnTo>
                    <a:lnTo>
                      <a:pt x="1271" y="1357"/>
                    </a:lnTo>
                    <a:lnTo>
                      <a:pt x="1304" y="1358"/>
                    </a:lnTo>
                    <a:lnTo>
                      <a:pt x="1337" y="1360"/>
                    </a:lnTo>
                    <a:lnTo>
                      <a:pt x="1370" y="1362"/>
                    </a:lnTo>
                    <a:lnTo>
                      <a:pt x="1403" y="1365"/>
                    </a:lnTo>
                    <a:lnTo>
                      <a:pt x="1436" y="1368"/>
                    </a:lnTo>
                    <a:lnTo>
                      <a:pt x="1469" y="1371"/>
                    </a:lnTo>
                    <a:lnTo>
                      <a:pt x="1501" y="1375"/>
                    </a:lnTo>
                    <a:lnTo>
                      <a:pt x="1534" y="1379"/>
                    </a:lnTo>
                    <a:lnTo>
                      <a:pt x="1567" y="1384"/>
                    </a:lnTo>
                    <a:lnTo>
                      <a:pt x="1600" y="1389"/>
                    </a:lnTo>
                    <a:lnTo>
                      <a:pt x="1632" y="1394"/>
                    </a:lnTo>
                    <a:lnTo>
                      <a:pt x="1665" y="1400"/>
                    </a:lnTo>
                    <a:lnTo>
                      <a:pt x="1697" y="1406"/>
                    </a:lnTo>
                    <a:lnTo>
                      <a:pt x="1730" y="1413"/>
                    </a:lnTo>
                    <a:lnTo>
                      <a:pt x="1762" y="1420"/>
                    </a:lnTo>
                    <a:lnTo>
                      <a:pt x="1794" y="1427"/>
                    </a:lnTo>
                    <a:lnTo>
                      <a:pt x="1826" y="1435"/>
                    </a:lnTo>
                    <a:lnTo>
                      <a:pt x="1858" y="1443"/>
                    </a:lnTo>
                    <a:lnTo>
                      <a:pt x="1890" y="1452"/>
                    </a:lnTo>
                    <a:lnTo>
                      <a:pt x="1922" y="1461"/>
                    </a:lnTo>
                    <a:lnTo>
                      <a:pt x="1953" y="1470"/>
                    </a:lnTo>
                  </a:path>
                </a:pathLst>
              </a:custGeom>
              <a:solidFill>
                <a:srgbClr val="FFC000"/>
              </a:solidFill>
              <a:ln w="25400">
                <a:noFill/>
                <a:prstDash val="solid"/>
                <a:round/>
                <a:headEnd/>
                <a:tailEnd/>
              </a:ln>
              <a:effectLst>
                <a:outerShdw blurRad="44450" dist="27940" dir="5400000" algn="ctr">
                  <a:srgbClr val="000000">
                    <a:alpha val="32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balanced" dir="t">
                  <a:rot lat="0" lon="0" rev="8700000"/>
                </a:lightRig>
              </a:scene3d>
              <a:sp3d>
                <a:bevelT w="190500" h="38100"/>
              </a:sp3d>
            </xdr:spPr>
          </xdr:sp>
          <xdr:sp macro="" textlink="">
            <xdr:nvSpPr>
              <xdr:cNvPr id="193" name="Freeform 367"/>
              <xdr:cNvSpPr>
                <a:spLocks/>
              </xdr:cNvSpPr>
            </xdr:nvSpPr>
            <xdr:spPr bwMode="auto">
              <a:xfrm>
                <a:off x="1638524" y="3935368"/>
                <a:ext cx="673538" cy="597403"/>
              </a:xfrm>
              <a:custGeom>
                <a:avLst/>
                <a:gdLst>
                  <a:gd name="T0" fmla="*/ 2147483647 w 2342"/>
                  <a:gd name="T1" fmla="*/ 2147483647 h 2198"/>
                  <a:gd name="T2" fmla="*/ 2147483647 w 2342"/>
                  <a:gd name="T3" fmla="*/ 2147483647 h 2198"/>
                  <a:gd name="T4" fmla="*/ 2147483647 w 2342"/>
                  <a:gd name="T5" fmla="*/ 2147483647 h 2198"/>
                  <a:gd name="T6" fmla="*/ 2147483647 w 2342"/>
                  <a:gd name="T7" fmla="*/ 2147483647 h 2198"/>
                  <a:gd name="T8" fmla="*/ 2147483647 w 2342"/>
                  <a:gd name="T9" fmla="*/ 2147483647 h 2198"/>
                  <a:gd name="T10" fmla="*/ 2147483647 w 2342"/>
                  <a:gd name="T11" fmla="*/ 2147483647 h 2198"/>
                  <a:gd name="T12" fmla="*/ 2147483647 w 2342"/>
                  <a:gd name="T13" fmla="*/ 2147483647 h 2198"/>
                  <a:gd name="T14" fmla="*/ 2147483647 w 2342"/>
                  <a:gd name="T15" fmla="*/ 2147483647 h 2198"/>
                  <a:gd name="T16" fmla="*/ 2147483647 w 2342"/>
                  <a:gd name="T17" fmla="*/ 2147483647 h 2198"/>
                  <a:gd name="T18" fmla="*/ 2147483647 w 2342"/>
                  <a:gd name="T19" fmla="*/ 2147483647 h 2198"/>
                  <a:gd name="T20" fmla="*/ 2147483647 w 2342"/>
                  <a:gd name="T21" fmla="*/ 2147483647 h 2198"/>
                  <a:gd name="T22" fmla="*/ 2147483647 w 2342"/>
                  <a:gd name="T23" fmla="*/ 2147483647 h 2198"/>
                  <a:gd name="T24" fmla="*/ 2147483647 w 2342"/>
                  <a:gd name="T25" fmla="*/ 2147483647 h 2198"/>
                  <a:gd name="T26" fmla="*/ 2147483647 w 2342"/>
                  <a:gd name="T27" fmla="*/ 2147483647 h 2198"/>
                  <a:gd name="T28" fmla="*/ 2147483647 w 2342"/>
                  <a:gd name="T29" fmla="*/ 2147483647 h 2198"/>
                  <a:gd name="T30" fmla="*/ 2147483647 w 2342"/>
                  <a:gd name="T31" fmla="*/ 2147483647 h 2198"/>
                  <a:gd name="T32" fmla="*/ 2147483647 w 2342"/>
                  <a:gd name="T33" fmla="*/ 2147483647 h 2198"/>
                  <a:gd name="T34" fmla="*/ 2147483647 w 2342"/>
                  <a:gd name="T35" fmla="*/ 2147483647 h 2198"/>
                  <a:gd name="T36" fmla="*/ 2147483647 w 2342"/>
                  <a:gd name="T37" fmla="*/ 2147483647 h 2198"/>
                  <a:gd name="T38" fmla="*/ 2147483647 w 2342"/>
                  <a:gd name="T39" fmla="*/ 2147483647 h 2198"/>
                  <a:gd name="T40" fmla="*/ 2147483647 w 2342"/>
                  <a:gd name="T41" fmla="*/ 2147483647 h 2198"/>
                  <a:gd name="T42" fmla="*/ 2147483647 w 2342"/>
                  <a:gd name="T43" fmla="*/ 2147483647 h 2198"/>
                  <a:gd name="T44" fmla="*/ 2147483647 w 2342"/>
                  <a:gd name="T45" fmla="*/ 2147483647 h 2198"/>
                  <a:gd name="T46" fmla="*/ 2147483647 w 2342"/>
                  <a:gd name="T47" fmla="*/ 2147483647 h 2198"/>
                  <a:gd name="T48" fmla="*/ 2147483647 w 2342"/>
                  <a:gd name="T49" fmla="*/ 2147483647 h 2198"/>
                  <a:gd name="T50" fmla="*/ 2147483647 w 2342"/>
                  <a:gd name="T51" fmla="*/ 2147483647 h 2198"/>
                  <a:gd name="T52" fmla="*/ 2147483647 w 2342"/>
                  <a:gd name="T53" fmla="*/ 2147483647 h 2198"/>
                  <a:gd name="T54" fmla="*/ 2147483647 w 2342"/>
                  <a:gd name="T55" fmla="*/ 2147483647 h 2198"/>
                  <a:gd name="T56" fmla="*/ 2147483647 w 2342"/>
                  <a:gd name="T57" fmla="*/ 2147483647 h 2198"/>
                  <a:gd name="T58" fmla="*/ 2147483647 w 2342"/>
                  <a:gd name="T59" fmla="*/ 2147483647 h 2198"/>
                  <a:gd name="T60" fmla="*/ 2147483647 w 2342"/>
                  <a:gd name="T61" fmla="*/ 2147483647 h 2198"/>
                  <a:gd name="T62" fmla="*/ 2147483647 w 2342"/>
                  <a:gd name="T63" fmla="*/ 2147483647 h 2198"/>
                  <a:gd name="T64" fmla="*/ 2147483647 w 2342"/>
                  <a:gd name="T65" fmla="*/ 2147483647 h 2198"/>
                  <a:gd name="T66" fmla="*/ 2147483647 w 2342"/>
                  <a:gd name="T67" fmla="*/ 2147483647 h 2198"/>
                  <a:gd name="T68" fmla="*/ 2147483647 w 2342"/>
                  <a:gd name="T69" fmla="*/ 2147483647 h 2198"/>
                  <a:gd name="T70" fmla="*/ 2147483647 w 2342"/>
                  <a:gd name="T71" fmla="*/ 2147483647 h 2198"/>
                  <a:gd name="T72" fmla="*/ 2147483647 w 2342"/>
                  <a:gd name="T73" fmla="*/ 2147483647 h 2198"/>
                  <a:gd name="T74" fmla="*/ 2147483647 w 2342"/>
                  <a:gd name="T75" fmla="*/ 2147483647 h 2198"/>
                  <a:gd name="T76" fmla="*/ 2147483647 w 2342"/>
                  <a:gd name="T77" fmla="*/ 2147483647 h 2198"/>
                  <a:gd name="T78" fmla="*/ 2147483647 w 2342"/>
                  <a:gd name="T79" fmla="*/ 2147483647 h 2198"/>
                  <a:gd name="T80" fmla="*/ 2147483647 w 2342"/>
                  <a:gd name="T81" fmla="*/ 2147483647 h 2198"/>
                  <a:gd name="T82" fmla="*/ 2147483647 w 2342"/>
                  <a:gd name="T83" fmla="*/ 2147483647 h 2198"/>
                  <a:gd name="T84" fmla="*/ 2147483647 w 2342"/>
                  <a:gd name="T85" fmla="*/ 2147483647 h 2198"/>
                  <a:gd name="T86" fmla="*/ 2147483647 w 2342"/>
                  <a:gd name="T87" fmla="*/ 2147483647 h 2198"/>
                  <a:gd name="T88" fmla="*/ 2147483647 w 2342"/>
                  <a:gd name="T89" fmla="*/ 2147483647 h 2198"/>
                  <a:gd name="T90" fmla="*/ 2147483647 w 2342"/>
                  <a:gd name="T91" fmla="*/ 2147483647 h 2198"/>
                  <a:gd name="T92" fmla="*/ 2147483647 w 2342"/>
                  <a:gd name="T93" fmla="*/ 2147483647 h 2198"/>
                  <a:gd name="T94" fmla="*/ 2147483647 w 2342"/>
                  <a:gd name="T95" fmla="*/ 2147483647 h 2198"/>
                  <a:gd name="T96" fmla="*/ 2147483647 w 2342"/>
                  <a:gd name="T97" fmla="*/ 2147483647 h 2198"/>
                  <a:gd name="T98" fmla="*/ 2147483647 w 2342"/>
                  <a:gd name="T99" fmla="*/ 2147483647 h 2198"/>
                  <a:gd name="T100" fmla="*/ 2147483647 w 2342"/>
                  <a:gd name="T101" fmla="*/ 2147483647 h 2198"/>
                  <a:gd name="T102" fmla="*/ 2147483647 w 2342"/>
                  <a:gd name="T103" fmla="*/ 2147483647 h 2198"/>
                  <a:gd name="T104" fmla="*/ 2147483647 w 2342"/>
                  <a:gd name="T105" fmla="*/ 2147483647 h 2198"/>
                  <a:gd name="T106" fmla="*/ 2147483647 w 2342"/>
                  <a:gd name="T107" fmla="*/ 2147483647 h 2198"/>
                  <a:gd name="T108" fmla="*/ 2147483647 w 2342"/>
                  <a:gd name="T109" fmla="*/ 2147483647 h 2198"/>
                  <a:gd name="T110" fmla="*/ 2147483647 w 2342"/>
                  <a:gd name="T111" fmla="*/ 2147483647 h 2198"/>
                  <a:gd name="T112" fmla="*/ 2147483647 w 2342"/>
                  <a:gd name="T113" fmla="*/ 2147483647 h 2198"/>
                  <a:gd name="T114" fmla="*/ 2147483647 w 2342"/>
                  <a:gd name="T115" fmla="*/ 2147483647 h 2198"/>
                  <a:gd name="T116" fmla="*/ 2147483647 w 2342"/>
                  <a:gd name="T117" fmla="*/ 2147483647 h 2198"/>
                  <a:gd name="T118" fmla="*/ 2147483647 w 2342"/>
                  <a:gd name="T119" fmla="*/ 2147483647 h 2198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  <a:gd name="T132" fmla="*/ 0 60000 65536"/>
                  <a:gd name="T133" fmla="*/ 0 60000 65536"/>
                  <a:gd name="T134" fmla="*/ 0 60000 65536"/>
                  <a:gd name="T135" fmla="*/ 0 60000 65536"/>
                  <a:gd name="T136" fmla="*/ 0 60000 65536"/>
                  <a:gd name="T137" fmla="*/ 0 60000 65536"/>
                  <a:gd name="T138" fmla="*/ 0 60000 65536"/>
                  <a:gd name="T139" fmla="*/ 0 60000 65536"/>
                  <a:gd name="T140" fmla="*/ 0 60000 65536"/>
                  <a:gd name="T141" fmla="*/ 0 60000 65536"/>
                  <a:gd name="T142" fmla="*/ 0 60000 65536"/>
                  <a:gd name="T143" fmla="*/ 0 60000 65536"/>
                  <a:gd name="T144" fmla="*/ 0 60000 65536"/>
                  <a:gd name="T145" fmla="*/ 0 60000 65536"/>
                  <a:gd name="T146" fmla="*/ 0 60000 65536"/>
                  <a:gd name="T147" fmla="*/ 0 60000 65536"/>
                  <a:gd name="T148" fmla="*/ 0 60000 65536"/>
                  <a:gd name="T149" fmla="*/ 0 60000 65536"/>
                  <a:gd name="T150" fmla="*/ 0 60000 65536"/>
                  <a:gd name="T151" fmla="*/ 0 60000 65536"/>
                  <a:gd name="T152" fmla="*/ 0 60000 65536"/>
                  <a:gd name="T153" fmla="*/ 0 60000 65536"/>
                  <a:gd name="T154" fmla="*/ 0 60000 65536"/>
                  <a:gd name="T155" fmla="*/ 0 60000 65536"/>
                  <a:gd name="T156" fmla="*/ 0 60000 65536"/>
                  <a:gd name="T157" fmla="*/ 0 60000 65536"/>
                  <a:gd name="T158" fmla="*/ 0 60000 65536"/>
                  <a:gd name="T159" fmla="*/ 0 60000 65536"/>
                  <a:gd name="T160" fmla="*/ 0 60000 65536"/>
                  <a:gd name="T161" fmla="*/ 0 60000 65536"/>
                  <a:gd name="T162" fmla="*/ 0 60000 65536"/>
                  <a:gd name="T163" fmla="*/ 0 60000 65536"/>
                  <a:gd name="T164" fmla="*/ 0 60000 65536"/>
                  <a:gd name="T165" fmla="*/ 0 60000 65536"/>
                  <a:gd name="T166" fmla="*/ 0 60000 65536"/>
                  <a:gd name="T167" fmla="*/ 0 60000 65536"/>
                  <a:gd name="T168" fmla="*/ 0 60000 65536"/>
                  <a:gd name="T169" fmla="*/ 0 60000 65536"/>
                  <a:gd name="T170" fmla="*/ 0 60000 65536"/>
                  <a:gd name="T171" fmla="*/ 0 60000 65536"/>
                  <a:gd name="T172" fmla="*/ 0 60000 65536"/>
                  <a:gd name="T173" fmla="*/ 0 60000 65536"/>
                  <a:gd name="T174" fmla="*/ 0 60000 65536"/>
                  <a:gd name="T175" fmla="*/ 0 60000 65536"/>
                  <a:gd name="T176" fmla="*/ 0 60000 65536"/>
                  <a:gd name="T177" fmla="*/ 0 60000 65536"/>
                  <a:gd name="T178" fmla="*/ 0 60000 65536"/>
                  <a:gd name="T179" fmla="*/ 0 60000 65536"/>
                  <a:gd name="T180" fmla="*/ 0 w 2342"/>
                  <a:gd name="T181" fmla="*/ 0 h 2198"/>
                  <a:gd name="T182" fmla="*/ 2342 w 2342"/>
                  <a:gd name="T183" fmla="*/ 2198 h 2198"/>
                </a:gdLst>
                <a:ahLst/>
                <a:cxnLst>
                  <a:cxn ang="T120">
                    <a:pos x="T0" y="T1"/>
                  </a:cxn>
                  <a:cxn ang="T121">
                    <a:pos x="T2" y="T3"/>
                  </a:cxn>
                  <a:cxn ang="T122">
                    <a:pos x="T4" y="T5"/>
                  </a:cxn>
                  <a:cxn ang="T123">
                    <a:pos x="T6" y="T7"/>
                  </a:cxn>
                  <a:cxn ang="T124">
                    <a:pos x="T8" y="T9"/>
                  </a:cxn>
                  <a:cxn ang="T125">
                    <a:pos x="T10" y="T11"/>
                  </a:cxn>
                  <a:cxn ang="T126">
                    <a:pos x="T12" y="T13"/>
                  </a:cxn>
                  <a:cxn ang="T127">
                    <a:pos x="T14" y="T15"/>
                  </a:cxn>
                  <a:cxn ang="T128">
                    <a:pos x="T16" y="T17"/>
                  </a:cxn>
                  <a:cxn ang="T129">
                    <a:pos x="T18" y="T19"/>
                  </a:cxn>
                  <a:cxn ang="T130">
                    <a:pos x="T20" y="T21"/>
                  </a:cxn>
                  <a:cxn ang="T131">
                    <a:pos x="T22" y="T23"/>
                  </a:cxn>
                  <a:cxn ang="T132">
                    <a:pos x="T24" y="T25"/>
                  </a:cxn>
                  <a:cxn ang="T133">
                    <a:pos x="T26" y="T27"/>
                  </a:cxn>
                  <a:cxn ang="T134">
                    <a:pos x="T28" y="T29"/>
                  </a:cxn>
                  <a:cxn ang="T135">
                    <a:pos x="T30" y="T31"/>
                  </a:cxn>
                  <a:cxn ang="T136">
                    <a:pos x="T32" y="T33"/>
                  </a:cxn>
                  <a:cxn ang="T137">
                    <a:pos x="T34" y="T35"/>
                  </a:cxn>
                  <a:cxn ang="T138">
                    <a:pos x="T36" y="T37"/>
                  </a:cxn>
                  <a:cxn ang="T139">
                    <a:pos x="T38" y="T39"/>
                  </a:cxn>
                  <a:cxn ang="T140">
                    <a:pos x="T40" y="T41"/>
                  </a:cxn>
                  <a:cxn ang="T141">
                    <a:pos x="T42" y="T43"/>
                  </a:cxn>
                  <a:cxn ang="T142">
                    <a:pos x="T44" y="T45"/>
                  </a:cxn>
                  <a:cxn ang="T143">
                    <a:pos x="T46" y="T47"/>
                  </a:cxn>
                  <a:cxn ang="T144">
                    <a:pos x="T48" y="T49"/>
                  </a:cxn>
                  <a:cxn ang="T145">
                    <a:pos x="T50" y="T51"/>
                  </a:cxn>
                  <a:cxn ang="T146">
                    <a:pos x="T52" y="T53"/>
                  </a:cxn>
                  <a:cxn ang="T147">
                    <a:pos x="T54" y="T55"/>
                  </a:cxn>
                  <a:cxn ang="T148">
                    <a:pos x="T56" y="T57"/>
                  </a:cxn>
                  <a:cxn ang="T149">
                    <a:pos x="T58" y="T59"/>
                  </a:cxn>
                  <a:cxn ang="T150">
                    <a:pos x="T60" y="T61"/>
                  </a:cxn>
                  <a:cxn ang="T151">
                    <a:pos x="T62" y="T63"/>
                  </a:cxn>
                  <a:cxn ang="T152">
                    <a:pos x="T64" y="T65"/>
                  </a:cxn>
                  <a:cxn ang="T153">
                    <a:pos x="T66" y="T67"/>
                  </a:cxn>
                  <a:cxn ang="T154">
                    <a:pos x="T68" y="T69"/>
                  </a:cxn>
                  <a:cxn ang="T155">
                    <a:pos x="T70" y="T71"/>
                  </a:cxn>
                  <a:cxn ang="T156">
                    <a:pos x="T72" y="T73"/>
                  </a:cxn>
                  <a:cxn ang="T157">
                    <a:pos x="T74" y="T75"/>
                  </a:cxn>
                  <a:cxn ang="T158">
                    <a:pos x="T76" y="T77"/>
                  </a:cxn>
                  <a:cxn ang="T159">
                    <a:pos x="T78" y="T79"/>
                  </a:cxn>
                  <a:cxn ang="T160">
                    <a:pos x="T80" y="T81"/>
                  </a:cxn>
                  <a:cxn ang="T161">
                    <a:pos x="T82" y="T83"/>
                  </a:cxn>
                  <a:cxn ang="T162">
                    <a:pos x="T84" y="T85"/>
                  </a:cxn>
                  <a:cxn ang="T163">
                    <a:pos x="T86" y="T87"/>
                  </a:cxn>
                  <a:cxn ang="T164">
                    <a:pos x="T88" y="T89"/>
                  </a:cxn>
                  <a:cxn ang="T165">
                    <a:pos x="T90" y="T91"/>
                  </a:cxn>
                  <a:cxn ang="T166">
                    <a:pos x="T92" y="T93"/>
                  </a:cxn>
                  <a:cxn ang="T167">
                    <a:pos x="T94" y="T95"/>
                  </a:cxn>
                  <a:cxn ang="T168">
                    <a:pos x="T96" y="T97"/>
                  </a:cxn>
                  <a:cxn ang="T169">
                    <a:pos x="T98" y="T99"/>
                  </a:cxn>
                  <a:cxn ang="T170">
                    <a:pos x="T100" y="T101"/>
                  </a:cxn>
                  <a:cxn ang="T171">
                    <a:pos x="T102" y="T103"/>
                  </a:cxn>
                  <a:cxn ang="T172">
                    <a:pos x="T104" y="T105"/>
                  </a:cxn>
                  <a:cxn ang="T173">
                    <a:pos x="T106" y="T107"/>
                  </a:cxn>
                  <a:cxn ang="T174">
                    <a:pos x="T108" y="T109"/>
                  </a:cxn>
                  <a:cxn ang="T175">
                    <a:pos x="T110" y="T111"/>
                  </a:cxn>
                  <a:cxn ang="T176">
                    <a:pos x="T112" y="T113"/>
                  </a:cxn>
                  <a:cxn ang="T177">
                    <a:pos x="T114" y="T115"/>
                  </a:cxn>
                  <a:cxn ang="T178">
                    <a:pos x="T116" y="T117"/>
                  </a:cxn>
                  <a:cxn ang="T179">
                    <a:pos x="T118" y="T119"/>
                  </a:cxn>
                </a:cxnLst>
                <a:rect l="T180" t="T181" r="T182" b="T183"/>
                <a:pathLst>
                  <a:path w="2342" h="2198">
                    <a:moveTo>
                      <a:pt x="1264" y="2198"/>
                    </a:moveTo>
                    <a:lnTo>
                      <a:pt x="1354" y="2130"/>
                    </a:lnTo>
                    <a:lnTo>
                      <a:pt x="1443" y="2061"/>
                    </a:lnTo>
                    <a:lnTo>
                      <a:pt x="1533" y="1993"/>
                    </a:lnTo>
                    <a:lnTo>
                      <a:pt x="1623" y="1924"/>
                    </a:lnTo>
                    <a:lnTo>
                      <a:pt x="1713" y="1856"/>
                    </a:lnTo>
                    <a:lnTo>
                      <a:pt x="1803" y="1788"/>
                    </a:lnTo>
                    <a:lnTo>
                      <a:pt x="1893" y="1719"/>
                    </a:lnTo>
                    <a:lnTo>
                      <a:pt x="1983" y="1651"/>
                    </a:lnTo>
                    <a:lnTo>
                      <a:pt x="2073" y="1583"/>
                    </a:lnTo>
                    <a:lnTo>
                      <a:pt x="2163" y="1514"/>
                    </a:lnTo>
                    <a:lnTo>
                      <a:pt x="2252" y="1446"/>
                    </a:lnTo>
                    <a:lnTo>
                      <a:pt x="2342" y="1378"/>
                    </a:lnTo>
                    <a:lnTo>
                      <a:pt x="2312" y="1338"/>
                    </a:lnTo>
                    <a:lnTo>
                      <a:pt x="2282" y="1300"/>
                    </a:lnTo>
                    <a:lnTo>
                      <a:pt x="2250" y="1261"/>
                    </a:lnTo>
                    <a:lnTo>
                      <a:pt x="2219" y="1223"/>
                    </a:lnTo>
                    <a:lnTo>
                      <a:pt x="2187" y="1185"/>
                    </a:lnTo>
                    <a:lnTo>
                      <a:pt x="2154" y="1148"/>
                    </a:lnTo>
                    <a:lnTo>
                      <a:pt x="2121" y="1111"/>
                    </a:lnTo>
                    <a:lnTo>
                      <a:pt x="2088" y="1075"/>
                    </a:lnTo>
                    <a:lnTo>
                      <a:pt x="2054" y="1038"/>
                    </a:lnTo>
                    <a:lnTo>
                      <a:pt x="2019" y="1003"/>
                    </a:lnTo>
                    <a:lnTo>
                      <a:pt x="1985" y="967"/>
                    </a:lnTo>
                    <a:lnTo>
                      <a:pt x="1949" y="933"/>
                    </a:lnTo>
                    <a:lnTo>
                      <a:pt x="1914" y="898"/>
                    </a:lnTo>
                    <a:lnTo>
                      <a:pt x="1878" y="864"/>
                    </a:lnTo>
                    <a:lnTo>
                      <a:pt x="1841" y="831"/>
                    </a:lnTo>
                    <a:lnTo>
                      <a:pt x="1805" y="797"/>
                    </a:lnTo>
                    <a:lnTo>
                      <a:pt x="1767" y="765"/>
                    </a:lnTo>
                    <a:lnTo>
                      <a:pt x="1730" y="733"/>
                    </a:lnTo>
                    <a:lnTo>
                      <a:pt x="1692" y="701"/>
                    </a:lnTo>
                    <a:lnTo>
                      <a:pt x="1653" y="670"/>
                    </a:lnTo>
                    <a:lnTo>
                      <a:pt x="1614" y="639"/>
                    </a:lnTo>
                    <a:lnTo>
                      <a:pt x="1575" y="609"/>
                    </a:lnTo>
                    <a:lnTo>
                      <a:pt x="1536" y="579"/>
                    </a:lnTo>
                    <a:lnTo>
                      <a:pt x="1496" y="549"/>
                    </a:lnTo>
                    <a:lnTo>
                      <a:pt x="1456" y="521"/>
                    </a:lnTo>
                    <a:lnTo>
                      <a:pt x="1415" y="492"/>
                    </a:lnTo>
                    <a:lnTo>
                      <a:pt x="1374" y="464"/>
                    </a:lnTo>
                    <a:lnTo>
                      <a:pt x="1333" y="437"/>
                    </a:lnTo>
                    <a:lnTo>
                      <a:pt x="1291" y="410"/>
                    </a:lnTo>
                    <a:lnTo>
                      <a:pt x="1249" y="384"/>
                    </a:lnTo>
                    <a:lnTo>
                      <a:pt x="1207" y="358"/>
                    </a:lnTo>
                    <a:lnTo>
                      <a:pt x="1165" y="333"/>
                    </a:lnTo>
                    <a:lnTo>
                      <a:pt x="1122" y="308"/>
                    </a:lnTo>
                    <a:lnTo>
                      <a:pt x="1079" y="283"/>
                    </a:lnTo>
                    <a:lnTo>
                      <a:pt x="1035" y="260"/>
                    </a:lnTo>
                    <a:lnTo>
                      <a:pt x="991" y="236"/>
                    </a:lnTo>
                    <a:lnTo>
                      <a:pt x="947" y="214"/>
                    </a:lnTo>
                    <a:lnTo>
                      <a:pt x="903" y="192"/>
                    </a:lnTo>
                    <a:lnTo>
                      <a:pt x="858" y="170"/>
                    </a:lnTo>
                    <a:lnTo>
                      <a:pt x="813" y="149"/>
                    </a:lnTo>
                    <a:lnTo>
                      <a:pt x="768" y="128"/>
                    </a:lnTo>
                    <a:lnTo>
                      <a:pt x="723" y="108"/>
                    </a:lnTo>
                    <a:lnTo>
                      <a:pt x="678" y="89"/>
                    </a:lnTo>
                    <a:lnTo>
                      <a:pt x="632" y="70"/>
                    </a:lnTo>
                    <a:lnTo>
                      <a:pt x="586" y="52"/>
                    </a:lnTo>
                    <a:lnTo>
                      <a:pt x="540" y="34"/>
                    </a:lnTo>
                    <a:lnTo>
                      <a:pt x="493" y="17"/>
                    </a:lnTo>
                    <a:lnTo>
                      <a:pt x="447" y="0"/>
                    </a:lnTo>
                    <a:lnTo>
                      <a:pt x="409" y="107"/>
                    </a:lnTo>
                    <a:lnTo>
                      <a:pt x="372" y="213"/>
                    </a:lnTo>
                    <a:lnTo>
                      <a:pt x="335" y="320"/>
                    </a:lnTo>
                    <a:lnTo>
                      <a:pt x="298" y="427"/>
                    </a:lnTo>
                    <a:lnTo>
                      <a:pt x="260" y="533"/>
                    </a:lnTo>
                    <a:lnTo>
                      <a:pt x="223" y="640"/>
                    </a:lnTo>
                    <a:lnTo>
                      <a:pt x="186" y="747"/>
                    </a:lnTo>
                    <a:lnTo>
                      <a:pt x="149" y="853"/>
                    </a:lnTo>
                    <a:lnTo>
                      <a:pt x="111" y="960"/>
                    </a:lnTo>
                    <a:lnTo>
                      <a:pt x="74" y="1066"/>
                    </a:lnTo>
                    <a:lnTo>
                      <a:pt x="37" y="1173"/>
                    </a:lnTo>
                    <a:lnTo>
                      <a:pt x="0" y="1280"/>
                    </a:lnTo>
                    <a:lnTo>
                      <a:pt x="31" y="1291"/>
                    </a:lnTo>
                    <a:lnTo>
                      <a:pt x="62" y="1302"/>
                    </a:lnTo>
                    <a:lnTo>
                      <a:pt x="93" y="1314"/>
                    </a:lnTo>
                    <a:lnTo>
                      <a:pt x="123" y="1326"/>
                    </a:lnTo>
                    <a:lnTo>
                      <a:pt x="154" y="1339"/>
                    </a:lnTo>
                    <a:lnTo>
                      <a:pt x="184" y="1352"/>
                    </a:lnTo>
                    <a:lnTo>
                      <a:pt x="214" y="1365"/>
                    </a:lnTo>
                    <a:lnTo>
                      <a:pt x="244" y="1379"/>
                    </a:lnTo>
                    <a:lnTo>
                      <a:pt x="274" y="1393"/>
                    </a:lnTo>
                    <a:lnTo>
                      <a:pt x="304" y="1407"/>
                    </a:lnTo>
                    <a:lnTo>
                      <a:pt x="334" y="1422"/>
                    </a:lnTo>
                    <a:lnTo>
                      <a:pt x="363" y="1437"/>
                    </a:lnTo>
                    <a:lnTo>
                      <a:pt x="392" y="1453"/>
                    </a:lnTo>
                    <a:lnTo>
                      <a:pt x="421" y="1468"/>
                    </a:lnTo>
                    <a:lnTo>
                      <a:pt x="450" y="1485"/>
                    </a:lnTo>
                    <a:lnTo>
                      <a:pt x="478" y="1501"/>
                    </a:lnTo>
                    <a:lnTo>
                      <a:pt x="507" y="1518"/>
                    </a:lnTo>
                    <a:lnTo>
                      <a:pt x="535" y="1535"/>
                    </a:lnTo>
                    <a:lnTo>
                      <a:pt x="563" y="1553"/>
                    </a:lnTo>
                    <a:lnTo>
                      <a:pt x="591" y="1571"/>
                    </a:lnTo>
                    <a:lnTo>
                      <a:pt x="618" y="1589"/>
                    </a:lnTo>
                    <a:lnTo>
                      <a:pt x="645" y="1608"/>
                    </a:lnTo>
                    <a:lnTo>
                      <a:pt x="672" y="1626"/>
                    </a:lnTo>
                    <a:lnTo>
                      <a:pt x="699" y="1646"/>
                    </a:lnTo>
                    <a:lnTo>
                      <a:pt x="726" y="1665"/>
                    </a:lnTo>
                    <a:lnTo>
                      <a:pt x="752" y="1685"/>
                    </a:lnTo>
                    <a:lnTo>
                      <a:pt x="778" y="1705"/>
                    </a:lnTo>
                    <a:lnTo>
                      <a:pt x="804" y="1726"/>
                    </a:lnTo>
                    <a:lnTo>
                      <a:pt x="830" y="1747"/>
                    </a:lnTo>
                    <a:lnTo>
                      <a:pt x="855" y="1768"/>
                    </a:lnTo>
                    <a:lnTo>
                      <a:pt x="880" y="1789"/>
                    </a:lnTo>
                    <a:lnTo>
                      <a:pt x="905" y="1811"/>
                    </a:lnTo>
                    <a:lnTo>
                      <a:pt x="930" y="1833"/>
                    </a:lnTo>
                    <a:lnTo>
                      <a:pt x="954" y="1856"/>
                    </a:lnTo>
                    <a:lnTo>
                      <a:pt x="978" y="1878"/>
                    </a:lnTo>
                    <a:lnTo>
                      <a:pt x="1002" y="1901"/>
                    </a:lnTo>
                    <a:lnTo>
                      <a:pt x="1025" y="1924"/>
                    </a:lnTo>
                    <a:lnTo>
                      <a:pt x="1048" y="1948"/>
                    </a:lnTo>
                    <a:lnTo>
                      <a:pt x="1071" y="1972"/>
                    </a:lnTo>
                    <a:lnTo>
                      <a:pt x="1094" y="1996"/>
                    </a:lnTo>
                    <a:lnTo>
                      <a:pt x="1116" y="2020"/>
                    </a:lnTo>
                    <a:lnTo>
                      <a:pt x="1138" y="2045"/>
                    </a:lnTo>
                    <a:lnTo>
                      <a:pt x="1160" y="2070"/>
                    </a:lnTo>
                    <a:lnTo>
                      <a:pt x="1181" y="2095"/>
                    </a:lnTo>
                    <a:lnTo>
                      <a:pt x="1202" y="2120"/>
                    </a:lnTo>
                    <a:lnTo>
                      <a:pt x="1223" y="2146"/>
                    </a:lnTo>
                    <a:lnTo>
                      <a:pt x="1244" y="2172"/>
                    </a:lnTo>
                    <a:lnTo>
                      <a:pt x="1264" y="2198"/>
                    </a:lnTo>
                  </a:path>
                </a:pathLst>
              </a:custGeom>
              <a:solidFill>
                <a:srgbClr val="FFFF57"/>
              </a:solidFill>
              <a:ln w="25400">
                <a:noFill/>
                <a:prstDash val="solid"/>
                <a:round/>
                <a:headEnd/>
                <a:tailEnd/>
              </a:ln>
              <a:effectLst>
                <a:outerShdw blurRad="44450" dist="27940" dir="5400000" algn="ctr">
                  <a:srgbClr val="000000">
                    <a:alpha val="32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balanced" dir="t">
                  <a:rot lat="0" lon="0" rev="8700000"/>
                </a:lightRig>
              </a:scene3d>
              <a:sp3d>
                <a:bevelT w="190500" h="38100"/>
              </a:sp3d>
            </xdr:spPr>
          </xdr:sp>
          <xdr:sp macro="" textlink="">
            <xdr:nvSpPr>
              <xdr:cNvPr id="194" name="Freeform 372"/>
              <xdr:cNvSpPr>
                <a:spLocks/>
              </xdr:cNvSpPr>
            </xdr:nvSpPr>
            <xdr:spPr bwMode="auto">
              <a:xfrm>
                <a:off x="2021846" y="4348766"/>
                <a:ext cx="528440" cy="613711"/>
              </a:xfrm>
              <a:custGeom>
                <a:avLst/>
                <a:gdLst>
                  <a:gd name="T0" fmla="*/ 2147483647 w 1838"/>
                  <a:gd name="T1" fmla="*/ 2147483647 h 2258"/>
                  <a:gd name="T2" fmla="*/ 2147483647 w 1838"/>
                  <a:gd name="T3" fmla="*/ 2147483647 h 2258"/>
                  <a:gd name="T4" fmla="*/ 2147483647 w 1838"/>
                  <a:gd name="T5" fmla="*/ 2147483647 h 2258"/>
                  <a:gd name="T6" fmla="*/ 2147483647 w 1838"/>
                  <a:gd name="T7" fmla="*/ 2147483647 h 2258"/>
                  <a:gd name="T8" fmla="*/ 2147483647 w 1838"/>
                  <a:gd name="T9" fmla="*/ 2147483647 h 2258"/>
                  <a:gd name="T10" fmla="*/ 2147483647 w 1838"/>
                  <a:gd name="T11" fmla="*/ 2147483647 h 2258"/>
                  <a:gd name="T12" fmla="*/ 2147483647 w 1838"/>
                  <a:gd name="T13" fmla="*/ 2147483647 h 2258"/>
                  <a:gd name="T14" fmla="*/ 2147483647 w 1838"/>
                  <a:gd name="T15" fmla="*/ 2147483647 h 2258"/>
                  <a:gd name="T16" fmla="*/ 2147483647 w 1838"/>
                  <a:gd name="T17" fmla="*/ 2147483647 h 2258"/>
                  <a:gd name="T18" fmla="*/ 2147483647 w 1838"/>
                  <a:gd name="T19" fmla="*/ 2147483647 h 2258"/>
                  <a:gd name="T20" fmla="*/ 2147483647 w 1838"/>
                  <a:gd name="T21" fmla="*/ 2147483647 h 2258"/>
                  <a:gd name="T22" fmla="*/ 2147483647 w 1838"/>
                  <a:gd name="T23" fmla="*/ 2147483647 h 2258"/>
                  <a:gd name="T24" fmla="*/ 2147483647 w 1838"/>
                  <a:gd name="T25" fmla="*/ 2147483647 h 2258"/>
                  <a:gd name="T26" fmla="*/ 2147483647 w 1838"/>
                  <a:gd name="T27" fmla="*/ 2147483647 h 2258"/>
                  <a:gd name="T28" fmla="*/ 2147483647 w 1838"/>
                  <a:gd name="T29" fmla="*/ 2147483647 h 2258"/>
                  <a:gd name="T30" fmla="*/ 2147483647 w 1838"/>
                  <a:gd name="T31" fmla="*/ 2147483647 h 2258"/>
                  <a:gd name="T32" fmla="*/ 2147483647 w 1838"/>
                  <a:gd name="T33" fmla="*/ 2147483647 h 2258"/>
                  <a:gd name="T34" fmla="*/ 2147483647 w 1838"/>
                  <a:gd name="T35" fmla="*/ 2147483647 h 2258"/>
                  <a:gd name="T36" fmla="*/ 2147483647 w 1838"/>
                  <a:gd name="T37" fmla="*/ 2147483647 h 2258"/>
                  <a:gd name="T38" fmla="*/ 2147483647 w 1838"/>
                  <a:gd name="T39" fmla="*/ 2147483647 h 2258"/>
                  <a:gd name="T40" fmla="*/ 2147483647 w 1838"/>
                  <a:gd name="T41" fmla="*/ 2147483647 h 2258"/>
                  <a:gd name="T42" fmla="*/ 2147483647 w 1838"/>
                  <a:gd name="T43" fmla="*/ 2147483647 h 2258"/>
                  <a:gd name="T44" fmla="*/ 2147483647 w 1838"/>
                  <a:gd name="T45" fmla="*/ 2147483647 h 2258"/>
                  <a:gd name="T46" fmla="*/ 2147483647 w 1838"/>
                  <a:gd name="T47" fmla="*/ 2147483647 h 2258"/>
                  <a:gd name="T48" fmla="*/ 2147483647 w 1838"/>
                  <a:gd name="T49" fmla="*/ 2147483647 h 2258"/>
                  <a:gd name="T50" fmla="*/ 2147483647 w 1838"/>
                  <a:gd name="T51" fmla="*/ 2147483647 h 2258"/>
                  <a:gd name="T52" fmla="*/ 2147483647 w 1838"/>
                  <a:gd name="T53" fmla="*/ 2147483647 h 2258"/>
                  <a:gd name="T54" fmla="*/ 2147483647 w 1838"/>
                  <a:gd name="T55" fmla="*/ 2147483647 h 2258"/>
                  <a:gd name="T56" fmla="*/ 2147483647 w 1838"/>
                  <a:gd name="T57" fmla="*/ 2147483647 h 2258"/>
                  <a:gd name="T58" fmla="*/ 2147483647 w 1838"/>
                  <a:gd name="T59" fmla="*/ 2147483647 h 2258"/>
                  <a:gd name="T60" fmla="*/ 2147483647 w 1838"/>
                  <a:gd name="T61" fmla="*/ 2147483647 h 2258"/>
                  <a:gd name="T62" fmla="*/ 2147483647 w 1838"/>
                  <a:gd name="T63" fmla="*/ 2147483647 h 2258"/>
                  <a:gd name="T64" fmla="*/ 2147483647 w 1838"/>
                  <a:gd name="T65" fmla="*/ 2147483647 h 2258"/>
                  <a:gd name="T66" fmla="*/ 2147483647 w 1838"/>
                  <a:gd name="T67" fmla="*/ 2147483647 h 2258"/>
                  <a:gd name="T68" fmla="*/ 2147483647 w 1838"/>
                  <a:gd name="T69" fmla="*/ 2147483647 h 2258"/>
                  <a:gd name="T70" fmla="*/ 2147483647 w 1838"/>
                  <a:gd name="T71" fmla="*/ 2147483647 h 2258"/>
                  <a:gd name="T72" fmla="*/ 2147483647 w 1838"/>
                  <a:gd name="T73" fmla="*/ 2147483647 h 2258"/>
                  <a:gd name="T74" fmla="*/ 2147483647 w 1838"/>
                  <a:gd name="T75" fmla="*/ 2147483647 h 2258"/>
                  <a:gd name="T76" fmla="*/ 2147483647 w 1838"/>
                  <a:gd name="T77" fmla="*/ 2147483647 h 2258"/>
                  <a:gd name="T78" fmla="*/ 2147483647 w 1838"/>
                  <a:gd name="T79" fmla="*/ 2147483647 h 2258"/>
                  <a:gd name="T80" fmla="*/ 2147483647 w 1838"/>
                  <a:gd name="T81" fmla="*/ 2147483647 h 2258"/>
                  <a:gd name="T82" fmla="*/ 2147483647 w 1838"/>
                  <a:gd name="T83" fmla="*/ 2147483647 h 2258"/>
                  <a:gd name="T84" fmla="*/ 2147483647 w 1838"/>
                  <a:gd name="T85" fmla="*/ 2147483647 h 2258"/>
                  <a:gd name="T86" fmla="*/ 2147483647 w 1838"/>
                  <a:gd name="T87" fmla="*/ 2147483647 h 2258"/>
                  <a:gd name="T88" fmla="*/ 2147483647 w 1838"/>
                  <a:gd name="T89" fmla="*/ 2147483647 h 2258"/>
                  <a:gd name="T90" fmla="*/ 2147483647 w 1838"/>
                  <a:gd name="T91" fmla="*/ 2147483647 h 2258"/>
                  <a:gd name="T92" fmla="*/ 2147483647 w 1838"/>
                  <a:gd name="T93" fmla="*/ 2147483647 h 2258"/>
                  <a:gd name="T94" fmla="*/ 2147483647 w 1838"/>
                  <a:gd name="T95" fmla="*/ 2147483647 h 2258"/>
                  <a:gd name="T96" fmla="*/ 2147483647 w 1838"/>
                  <a:gd name="T97" fmla="*/ 2147483647 h 2258"/>
                  <a:gd name="T98" fmla="*/ 2147483647 w 1838"/>
                  <a:gd name="T99" fmla="*/ 2147483647 h 2258"/>
                  <a:gd name="T100" fmla="*/ 2147483647 w 1838"/>
                  <a:gd name="T101" fmla="*/ 2147483647 h 2258"/>
                  <a:gd name="T102" fmla="*/ 2147483647 w 1838"/>
                  <a:gd name="T103" fmla="*/ 2147483647 h 2258"/>
                  <a:gd name="T104" fmla="*/ 2147483647 w 1838"/>
                  <a:gd name="T105" fmla="*/ 2147483647 h 2258"/>
                  <a:gd name="T106" fmla="*/ 2147483647 w 1838"/>
                  <a:gd name="T107" fmla="*/ 2147483647 h 2258"/>
                  <a:gd name="T108" fmla="*/ 2147483647 w 1838"/>
                  <a:gd name="T109" fmla="*/ 2147483647 h 2258"/>
                  <a:gd name="T110" fmla="*/ 2147483647 w 1838"/>
                  <a:gd name="T111" fmla="*/ 2147483647 h 2258"/>
                  <a:gd name="T112" fmla="*/ 2147483647 w 1838"/>
                  <a:gd name="T113" fmla="*/ 2147483647 h 2258"/>
                  <a:gd name="T114" fmla="*/ 2147483647 w 1838"/>
                  <a:gd name="T115" fmla="*/ 2147483647 h 2258"/>
                  <a:gd name="T116" fmla="*/ 2147483647 w 1838"/>
                  <a:gd name="T117" fmla="*/ 2147483647 h 2258"/>
                  <a:gd name="T118" fmla="*/ 2147483647 w 1838"/>
                  <a:gd name="T119" fmla="*/ 2147483647 h 2258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  <a:gd name="T132" fmla="*/ 0 60000 65536"/>
                  <a:gd name="T133" fmla="*/ 0 60000 65536"/>
                  <a:gd name="T134" fmla="*/ 0 60000 65536"/>
                  <a:gd name="T135" fmla="*/ 0 60000 65536"/>
                  <a:gd name="T136" fmla="*/ 0 60000 65536"/>
                  <a:gd name="T137" fmla="*/ 0 60000 65536"/>
                  <a:gd name="T138" fmla="*/ 0 60000 65536"/>
                  <a:gd name="T139" fmla="*/ 0 60000 65536"/>
                  <a:gd name="T140" fmla="*/ 0 60000 65536"/>
                  <a:gd name="T141" fmla="*/ 0 60000 65536"/>
                  <a:gd name="T142" fmla="*/ 0 60000 65536"/>
                  <a:gd name="T143" fmla="*/ 0 60000 65536"/>
                  <a:gd name="T144" fmla="*/ 0 60000 65536"/>
                  <a:gd name="T145" fmla="*/ 0 60000 65536"/>
                  <a:gd name="T146" fmla="*/ 0 60000 65536"/>
                  <a:gd name="T147" fmla="*/ 0 60000 65536"/>
                  <a:gd name="T148" fmla="*/ 0 60000 65536"/>
                  <a:gd name="T149" fmla="*/ 0 60000 65536"/>
                  <a:gd name="T150" fmla="*/ 0 60000 65536"/>
                  <a:gd name="T151" fmla="*/ 0 60000 65536"/>
                  <a:gd name="T152" fmla="*/ 0 60000 65536"/>
                  <a:gd name="T153" fmla="*/ 0 60000 65536"/>
                  <a:gd name="T154" fmla="*/ 0 60000 65536"/>
                  <a:gd name="T155" fmla="*/ 0 60000 65536"/>
                  <a:gd name="T156" fmla="*/ 0 60000 65536"/>
                  <a:gd name="T157" fmla="*/ 0 60000 65536"/>
                  <a:gd name="T158" fmla="*/ 0 60000 65536"/>
                  <a:gd name="T159" fmla="*/ 0 60000 65536"/>
                  <a:gd name="T160" fmla="*/ 0 60000 65536"/>
                  <a:gd name="T161" fmla="*/ 0 60000 65536"/>
                  <a:gd name="T162" fmla="*/ 0 60000 65536"/>
                  <a:gd name="T163" fmla="*/ 0 60000 65536"/>
                  <a:gd name="T164" fmla="*/ 0 60000 65536"/>
                  <a:gd name="T165" fmla="*/ 0 60000 65536"/>
                  <a:gd name="T166" fmla="*/ 0 60000 65536"/>
                  <a:gd name="T167" fmla="*/ 0 60000 65536"/>
                  <a:gd name="T168" fmla="*/ 0 60000 65536"/>
                  <a:gd name="T169" fmla="*/ 0 60000 65536"/>
                  <a:gd name="T170" fmla="*/ 0 60000 65536"/>
                  <a:gd name="T171" fmla="*/ 0 60000 65536"/>
                  <a:gd name="T172" fmla="*/ 0 60000 65536"/>
                  <a:gd name="T173" fmla="*/ 0 60000 65536"/>
                  <a:gd name="T174" fmla="*/ 0 60000 65536"/>
                  <a:gd name="T175" fmla="*/ 0 60000 65536"/>
                  <a:gd name="T176" fmla="*/ 0 60000 65536"/>
                  <a:gd name="T177" fmla="*/ 0 60000 65536"/>
                  <a:gd name="T178" fmla="*/ 0 60000 65536"/>
                  <a:gd name="T179" fmla="*/ 0 60000 65536"/>
                  <a:gd name="T180" fmla="*/ 0 w 1838"/>
                  <a:gd name="T181" fmla="*/ 0 h 2258"/>
                  <a:gd name="T182" fmla="*/ 1838 w 1838"/>
                  <a:gd name="T183" fmla="*/ 2258 h 2258"/>
                </a:gdLst>
                <a:ahLst/>
                <a:cxnLst>
                  <a:cxn ang="T120">
                    <a:pos x="T0" y="T1"/>
                  </a:cxn>
                  <a:cxn ang="T121">
                    <a:pos x="T2" y="T3"/>
                  </a:cxn>
                  <a:cxn ang="T122">
                    <a:pos x="T4" y="T5"/>
                  </a:cxn>
                  <a:cxn ang="T123">
                    <a:pos x="T6" y="T7"/>
                  </a:cxn>
                  <a:cxn ang="T124">
                    <a:pos x="T8" y="T9"/>
                  </a:cxn>
                  <a:cxn ang="T125">
                    <a:pos x="T10" y="T11"/>
                  </a:cxn>
                  <a:cxn ang="T126">
                    <a:pos x="T12" y="T13"/>
                  </a:cxn>
                  <a:cxn ang="T127">
                    <a:pos x="T14" y="T15"/>
                  </a:cxn>
                  <a:cxn ang="T128">
                    <a:pos x="T16" y="T17"/>
                  </a:cxn>
                  <a:cxn ang="T129">
                    <a:pos x="T18" y="T19"/>
                  </a:cxn>
                  <a:cxn ang="T130">
                    <a:pos x="T20" y="T21"/>
                  </a:cxn>
                  <a:cxn ang="T131">
                    <a:pos x="T22" y="T23"/>
                  </a:cxn>
                  <a:cxn ang="T132">
                    <a:pos x="T24" y="T25"/>
                  </a:cxn>
                  <a:cxn ang="T133">
                    <a:pos x="T26" y="T27"/>
                  </a:cxn>
                  <a:cxn ang="T134">
                    <a:pos x="T28" y="T29"/>
                  </a:cxn>
                  <a:cxn ang="T135">
                    <a:pos x="T30" y="T31"/>
                  </a:cxn>
                  <a:cxn ang="T136">
                    <a:pos x="T32" y="T33"/>
                  </a:cxn>
                  <a:cxn ang="T137">
                    <a:pos x="T34" y="T35"/>
                  </a:cxn>
                  <a:cxn ang="T138">
                    <a:pos x="T36" y="T37"/>
                  </a:cxn>
                  <a:cxn ang="T139">
                    <a:pos x="T38" y="T39"/>
                  </a:cxn>
                  <a:cxn ang="T140">
                    <a:pos x="T40" y="T41"/>
                  </a:cxn>
                  <a:cxn ang="T141">
                    <a:pos x="T42" y="T43"/>
                  </a:cxn>
                  <a:cxn ang="T142">
                    <a:pos x="T44" y="T45"/>
                  </a:cxn>
                  <a:cxn ang="T143">
                    <a:pos x="T46" y="T47"/>
                  </a:cxn>
                  <a:cxn ang="T144">
                    <a:pos x="T48" y="T49"/>
                  </a:cxn>
                  <a:cxn ang="T145">
                    <a:pos x="T50" y="T51"/>
                  </a:cxn>
                  <a:cxn ang="T146">
                    <a:pos x="T52" y="T53"/>
                  </a:cxn>
                  <a:cxn ang="T147">
                    <a:pos x="T54" y="T55"/>
                  </a:cxn>
                  <a:cxn ang="T148">
                    <a:pos x="T56" y="T57"/>
                  </a:cxn>
                  <a:cxn ang="T149">
                    <a:pos x="T58" y="T59"/>
                  </a:cxn>
                  <a:cxn ang="T150">
                    <a:pos x="T60" y="T61"/>
                  </a:cxn>
                  <a:cxn ang="T151">
                    <a:pos x="T62" y="T63"/>
                  </a:cxn>
                  <a:cxn ang="T152">
                    <a:pos x="T64" y="T65"/>
                  </a:cxn>
                  <a:cxn ang="T153">
                    <a:pos x="T66" y="T67"/>
                  </a:cxn>
                  <a:cxn ang="T154">
                    <a:pos x="T68" y="T69"/>
                  </a:cxn>
                  <a:cxn ang="T155">
                    <a:pos x="T70" y="T71"/>
                  </a:cxn>
                  <a:cxn ang="T156">
                    <a:pos x="T72" y="T73"/>
                  </a:cxn>
                  <a:cxn ang="T157">
                    <a:pos x="T74" y="T75"/>
                  </a:cxn>
                  <a:cxn ang="T158">
                    <a:pos x="T76" y="T77"/>
                  </a:cxn>
                  <a:cxn ang="T159">
                    <a:pos x="T78" y="T79"/>
                  </a:cxn>
                  <a:cxn ang="T160">
                    <a:pos x="T80" y="T81"/>
                  </a:cxn>
                  <a:cxn ang="T161">
                    <a:pos x="T82" y="T83"/>
                  </a:cxn>
                  <a:cxn ang="T162">
                    <a:pos x="T84" y="T85"/>
                  </a:cxn>
                  <a:cxn ang="T163">
                    <a:pos x="T86" y="T87"/>
                  </a:cxn>
                  <a:cxn ang="T164">
                    <a:pos x="T88" y="T89"/>
                  </a:cxn>
                  <a:cxn ang="T165">
                    <a:pos x="T90" y="T91"/>
                  </a:cxn>
                  <a:cxn ang="T166">
                    <a:pos x="T92" y="T93"/>
                  </a:cxn>
                  <a:cxn ang="T167">
                    <a:pos x="T94" y="T95"/>
                  </a:cxn>
                  <a:cxn ang="T168">
                    <a:pos x="T96" y="T97"/>
                  </a:cxn>
                  <a:cxn ang="T169">
                    <a:pos x="T98" y="T99"/>
                  </a:cxn>
                  <a:cxn ang="T170">
                    <a:pos x="T100" y="T101"/>
                  </a:cxn>
                  <a:cxn ang="T171">
                    <a:pos x="T102" y="T103"/>
                  </a:cxn>
                  <a:cxn ang="T172">
                    <a:pos x="T104" y="T105"/>
                  </a:cxn>
                  <a:cxn ang="T173">
                    <a:pos x="T106" y="T107"/>
                  </a:cxn>
                  <a:cxn ang="T174">
                    <a:pos x="T108" y="T109"/>
                  </a:cxn>
                  <a:cxn ang="T175">
                    <a:pos x="T110" y="T111"/>
                  </a:cxn>
                  <a:cxn ang="T176">
                    <a:pos x="T112" y="T113"/>
                  </a:cxn>
                  <a:cxn ang="T177">
                    <a:pos x="T114" y="T115"/>
                  </a:cxn>
                  <a:cxn ang="T178">
                    <a:pos x="T116" y="T117"/>
                  </a:cxn>
                  <a:cxn ang="T179">
                    <a:pos x="T118" y="T119"/>
                  </a:cxn>
                </a:cxnLst>
                <a:rect l="T180" t="T181" r="T182" b="T183"/>
                <a:pathLst>
                  <a:path w="1838" h="2258">
                    <a:moveTo>
                      <a:pt x="483" y="2258"/>
                    </a:moveTo>
                    <a:lnTo>
                      <a:pt x="596" y="2256"/>
                    </a:lnTo>
                    <a:lnTo>
                      <a:pt x="709" y="2253"/>
                    </a:lnTo>
                    <a:lnTo>
                      <a:pt x="822" y="2251"/>
                    </a:lnTo>
                    <a:lnTo>
                      <a:pt x="935" y="2248"/>
                    </a:lnTo>
                    <a:lnTo>
                      <a:pt x="1047" y="2246"/>
                    </a:lnTo>
                    <a:lnTo>
                      <a:pt x="1160" y="2243"/>
                    </a:lnTo>
                    <a:lnTo>
                      <a:pt x="1273" y="2241"/>
                    </a:lnTo>
                    <a:lnTo>
                      <a:pt x="1386" y="2239"/>
                    </a:lnTo>
                    <a:lnTo>
                      <a:pt x="1499" y="2236"/>
                    </a:lnTo>
                    <a:lnTo>
                      <a:pt x="1612" y="2234"/>
                    </a:lnTo>
                    <a:lnTo>
                      <a:pt x="1725" y="2231"/>
                    </a:lnTo>
                    <a:lnTo>
                      <a:pt x="1838" y="2229"/>
                    </a:lnTo>
                    <a:lnTo>
                      <a:pt x="1836" y="2179"/>
                    </a:lnTo>
                    <a:lnTo>
                      <a:pt x="1834" y="2130"/>
                    </a:lnTo>
                    <a:lnTo>
                      <a:pt x="1832" y="2080"/>
                    </a:lnTo>
                    <a:lnTo>
                      <a:pt x="1829" y="2031"/>
                    </a:lnTo>
                    <a:lnTo>
                      <a:pt x="1825" y="1982"/>
                    </a:lnTo>
                    <a:lnTo>
                      <a:pt x="1820" y="1932"/>
                    </a:lnTo>
                    <a:lnTo>
                      <a:pt x="1815" y="1883"/>
                    </a:lnTo>
                    <a:lnTo>
                      <a:pt x="1810" y="1834"/>
                    </a:lnTo>
                    <a:lnTo>
                      <a:pt x="1804" y="1785"/>
                    </a:lnTo>
                    <a:lnTo>
                      <a:pt x="1797" y="1736"/>
                    </a:lnTo>
                    <a:lnTo>
                      <a:pt x="1789" y="1687"/>
                    </a:lnTo>
                    <a:lnTo>
                      <a:pt x="1782" y="1638"/>
                    </a:lnTo>
                    <a:lnTo>
                      <a:pt x="1773" y="1589"/>
                    </a:lnTo>
                    <a:lnTo>
                      <a:pt x="1764" y="1540"/>
                    </a:lnTo>
                    <a:lnTo>
                      <a:pt x="1754" y="1492"/>
                    </a:lnTo>
                    <a:lnTo>
                      <a:pt x="1744" y="1443"/>
                    </a:lnTo>
                    <a:lnTo>
                      <a:pt x="1733" y="1395"/>
                    </a:lnTo>
                    <a:lnTo>
                      <a:pt x="1721" y="1347"/>
                    </a:lnTo>
                    <a:lnTo>
                      <a:pt x="1709" y="1299"/>
                    </a:lnTo>
                    <a:lnTo>
                      <a:pt x="1696" y="1251"/>
                    </a:lnTo>
                    <a:lnTo>
                      <a:pt x="1683" y="1203"/>
                    </a:lnTo>
                    <a:lnTo>
                      <a:pt x="1669" y="1156"/>
                    </a:lnTo>
                    <a:lnTo>
                      <a:pt x="1655" y="1108"/>
                    </a:lnTo>
                    <a:lnTo>
                      <a:pt x="1640" y="1061"/>
                    </a:lnTo>
                    <a:lnTo>
                      <a:pt x="1624" y="1014"/>
                    </a:lnTo>
                    <a:lnTo>
                      <a:pt x="1608" y="967"/>
                    </a:lnTo>
                    <a:lnTo>
                      <a:pt x="1591" y="921"/>
                    </a:lnTo>
                    <a:lnTo>
                      <a:pt x="1574" y="874"/>
                    </a:lnTo>
                    <a:lnTo>
                      <a:pt x="1556" y="828"/>
                    </a:lnTo>
                    <a:lnTo>
                      <a:pt x="1538" y="782"/>
                    </a:lnTo>
                    <a:lnTo>
                      <a:pt x="1519" y="736"/>
                    </a:lnTo>
                    <a:lnTo>
                      <a:pt x="1499" y="691"/>
                    </a:lnTo>
                    <a:lnTo>
                      <a:pt x="1479" y="646"/>
                    </a:lnTo>
                    <a:lnTo>
                      <a:pt x="1458" y="601"/>
                    </a:lnTo>
                    <a:lnTo>
                      <a:pt x="1437" y="556"/>
                    </a:lnTo>
                    <a:lnTo>
                      <a:pt x="1416" y="511"/>
                    </a:lnTo>
                    <a:lnTo>
                      <a:pt x="1393" y="467"/>
                    </a:lnTo>
                    <a:lnTo>
                      <a:pt x="1370" y="423"/>
                    </a:lnTo>
                    <a:lnTo>
                      <a:pt x="1347" y="379"/>
                    </a:lnTo>
                    <a:lnTo>
                      <a:pt x="1323" y="336"/>
                    </a:lnTo>
                    <a:lnTo>
                      <a:pt x="1299" y="293"/>
                    </a:lnTo>
                    <a:lnTo>
                      <a:pt x="1274" y="250"/>
                    </a:lnTo>
                    <a:lnTo>
                      <a:pt x="1248" y="208"/>
                    </a:lnTo>
                    <a:lnTo>
                      <a:pt x="1222" y="165"/>
                    </a:lnTo>
                    <a:lnTo>
                      <a:pt x="1196" y="124"/>
                    </a:lnTo>
                    <a:lnTo>
                      <a:pt x="1169" y="82"/>
                    </a:lnTo>
                    <a:lnTo>
                      <a:pt x="1142" y="41"/>
                    </a:lnTo>
                    <a:lnTo>
                      <a:pt x="1114" y="0"/>
                    </a:lnTo>
                    <a:lnTo>
                      <a:pt x="1021" y="64"/>
                    </a:lnTo>
                    <a:lnTo>
                      <a:pt x="928" y="129"/>
                    </a:lnTo>
                    <a:lnTo>
                      <a:pt x="835" y="193"/>
                    </a:lnTo>
                    <a:lnTo>
                      <a:pt x="742" y="258"/>
                    </a:lnTo>
                    <a:lnTo>
                      <a:pt x="650" y="322"/>
                    </a:lnTo>
                    <a:lnTo>
                      <a:pt x="557" y="386"/>
                    </a:lnTo>
                    <a:lnTo>
                      <a:pt x="464" y="451"/>
                    </a:lnTo>
                    <a:lnTo>
                      <a:pt x="371" y="515"/>
                    </a:lnTo>
                    <a:lnTo>
                      <a:pt x="279" y="579"/>
                    </a:lnTo>
                    <a:lnTo>
                      <a:pt x="186" y="644"/>
                    </a:lnTo>
                    <a:lnTo>
                      <a:pt x="93" y="708"/>
                    </a:lnTo>
                    <a:lnTo>
                      <a:pt x="0" y="773"/>
                    </a:lnTo>
                    <a:lnTo>
                      <a:pt x="19" y="800"/>
                    </a:lnTo>
                    <a:lnTo>
                      <a:pt x="37" y="827"/>
                    </a:lnTo>
                    <a:lnTo>
                      <a:pt x="55" y="855"/>
                    </a:lnTo>
                    <a:lnTo>
                      <a:pt x="73" y="883"/>
                    </a:lnTo>
                    <a:lnTo>
                      <a:pt x="90" y="911"/>
                    </a:lnTo>
                    <a:lnTo>
                      <a:pt x="107" y="939"/>
                    </a:lnTo>
                    <a:lnTo>
                      <a:pt x="124" y="968"/>
                    </a:lnTo>
                    <a:lnTo>
                      <a:pt x="140" y="996"/>
                    </a:lnTo>
                    <a:lnTo>
                      <a:pt x="156" y="1025"/>
                    </a:lnTo>
                    <a:lnTo>
                      <a:pt x="171" y="1055"/>
                    </a:lnTo>
                    <a:lnTo>
                      <a:pt x="187" y="1084"/>
                    </a:lnTo>
                    <a:lnTo>
                      <a:pt x="201" y="1113"/>
                    </a:lnTo>
                    <a:lnTo>
                      <a:pt x="216" y="1143"/>
                    </a:lnTo>
                    <a:lnTo>
                      <a:pt x="230" y="1173"/>
                    </a:lnTo>
                    <a:lnTo>
                      <a:pt x="244" y="1203"/>
                    </a:lnTo>
                    <a:lnTo>
                      <a:pt x="257" y="1233"/>
                    </a:lnTo>
                    <a:lnTo>
                      <a:pt x="270" y="1263"/>
                    </a:lnTo>
                    <a:lnTo>
                      <a:pt x="283" y="1294"/>
                    </a:lnTo>
                    <a:lnTo>
                      <a:pt x="295" y="1325"/>
                    </a:lnTo>
                    <a:lnTo>
                      <a:pt x="307" y="1355"/>
                    </a:lnTo>
                    <a:lnTo>
                      <a:pt x="319" y="1386"/>
                    </a:lnTo>
                    <a:lnTo>
                      <a:pt x="330" y="1417"/>
                    </a:lnTo>
                    <a:lnTo>
                      <a:pt x="341" y="1449"/>
                    </a:lnTo>
                    <a:lnTo>
                      <a:pt x="351" y="1480"/>
                    </a:lnTo>
                    <a:lnTo>
                      <a:pt x="361" y="1511"/>
                    </a:lnTo>
                    <a:lnTo>
                      <a:pt x="371" y="1543"/>
                    </a:lnTo>
                    <a:lnTo>
                      <a:pt x="380" y="1575"/>
                    </a:lnTo>
                    <a:lnTo>
                      <a:pt x="389" y="1606"/>
                    </a:lnTo>
                    <a:lnTo>
                      <a:pt x="397" y="1638"/>
                    </a:lnTo>
                    <a:lnTo>
                      <a:pt x="405" y="1670"/>
                    </a:lnTo>
                    <a:lnTo>
                      <a:pt x="413" y="1702"/>
                    </a:lnTo>
                    <a:lnTo>
                      <a:pt x="420" y="1735"/>
                    </a:lnTo>
                    <a:lnTo>
                      <a:pt x="427" y="1767"/>
                    </a:lnTo>
                    <a:lnTo>
                      <a:pt x="434" y="1799"/>
                    </a:lnTo>
                    <a:lnTo>
                      <a:pt x="440" y="1832"/>
                    </a:lnTo>
                    <a:lnTo>
                      <a:pt x="445" y="1864"/>
                    </a:lnTo>
                    <a:lnTo>
                      <a:pt x="451" y="1897"/>
                    </a:lnTo>
                    <a:lnTo>
                      <a:pt x="456" y="1930"/>
                    </a:lnTo>
                    <a:lnTo>
                      <a:pt x="460" y="1962"/>
                    </a:lnTo>
                    <a:lnTo>
                      <a:pt x="464" y="1995"/>
                    </a:lnTo>
                    <a:lnTo>
                      <a:pt x="468" y="2028"/>
                    </a:lnTo>
                    <a:lnTo>
                      <a:pt x="471" y="2061"/>
                    </a:lnTo>
                    <a:lnTo>
                      <a:pt x="474" y="2094"/>
                    </a:lnTo>
                    <a:lnTo>
                      <a:pt x="477" y="2126"/>
                    </a:lnTo>
                    <a:lnTo>
                      <a:pt x="479" y="2159"/>
                    </a:lnTo>
                    <a:lnTo>
                      <a:pt x="481" y="2192"/>
                    </a:lnTo>
                    <a:lnTo>
                      <a:pt x="482" y="2225"/>
                    </a:lnTo>
                    <a:lnTo>
                      <a:pt x="483" y="2258"/>
                    </a:lnTo>
                  </a:path>
                </a:pathLst>
              </a:custGeom>
              <a:solidFill>
                <a:srgbClr val="54E349"/>
              </a:solidFill>
              <a:ln w="25400">
                <a:noFill/>
                <a:prstDash val="solid"/>
                <a:round/>
                <a:headEnd/>
                <a:tailEnd/>
              </a:ln>
              <a:effectLst>
                <a:outerShdw blurRad="44450" dist="27940" dir="5400000" algn="ctr">
                  <a:srgbClr val="000000">
                    <a:alpha val="32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balanced" dir="t">
                  <a:rot lat="0" lon="0" rev="8700000"/>
                </a:lightRig>
              </a:scene3d>
              <a:sp3d>
                <a:bevelT w="190500" h="38100"/>
              </a:sp3d>
            </xdr:spPr>
          </xdr:sp>
          <xdr:sp macro="" textlink="">
            <xdr:nvSpPr>
              <xdr:cNvPr id="195" name="Freeform 377"/>
              <xdr:cNvSpPr>
                <a:spLocks/>
              </xdr:cNvSpPr>
            </xdr:nvSpPr>
            <xdr:spPr bwMode="auto">
              <a:xfrm>
                <a:off x="212691" y="4348765"/>
                <a:ext cx="528440" cy="613712"/>
              </a:xfrm>
              <a:custGeom>
                <a:avLst/>
                <a:gdLst>
                  <a:gd name="T0" fmla="*/ 2147483647 w 1838"/>
                  <a:gd name="T1" fmla="*/ 2147483647 h 2258"/>
                  <a:gd name="T2" fmla="*/ 2147483647 w 1838"/>
                  <a:gd name="T3" fmla="*/ 2147483647 h 2258"/>
                  <a:gd name="T4" fmla="*/ 2147483647 w 1838"/>
                  <a:gd name="T5" fmla="*/ 2147483647 h 2258"/>
                  <a:gd name="T6" fmla="*/ 2147483647 w 1838"/>
                  <a:gd name="T7" fmla="*/ 2147483647 h 2258"/>
                  <a:gd name="T8" fmla="*/ 2147483647 w 1838"/>
                  <a:gd name="T9" fmla="*/ 2147483647 h 2258"/>
                  <a:gd name="T10" fmla="*/ 2147483647 w 1838"/>
                  <a:gd name="T11" fmla="*/ 2147483647 h 2258"/>
                  <a:gd name="T12" fmla="*/ 2147483647 w 1838"/>
                  <a:gd name="T13" fmla="*/ 2147483647 h 2258"/>
                  <a:gd name="T14" fmla="*/ 2147483647 w 1838"/>
                  <a:gd name="T15" fmla="*/ 2147483647 h 2258"/>
                  <a:gd name="T16" fmla="*/ 2147483647 w 1838"/>
                  <a:gd name="T17" fmla="*/ 2147483647 h 2258"/>
                  <a:gd name="T18" fmla="*/ 2147483647 w 1838"/>
                  <a:gd name="T19" fmla="*/ 2147483647 h 2258"/>
                  <a:gd name="T20" fmla="*/ 2147483647 w 1838"/>
                  <a:gd name="T21" fmla="*/ 2147483647 h 2258"/>
                  <a:gd name="T22" fmla="*/ 2147483647 w 1838"/>
                  <a:gd name="T23" fmla="*/ 2147483647 h 2258"/>
                  <a:gd name="T24" fmla="*/ 2147483647 w 1838"/>
                  <a:gd name="T25" fmla="*/ 2147483647 h 2258"/>
                  <a:gd name="T26" fmla="*/ 2147483647 w 1838"/>
                  <a:gd name="T27" fmla="*/ 2147483647 h 2258"/>
                  <a:gd name="T28" fmla="*/ 2147483647 w 1838"/>
                  <a:gd name="T29" fmla="*/ 2147483647 h 2258"/>
                  <a:gd name="T30" fmla="*/ 2147483647 w 1838"/>
                  <a:gd name="T31" fmla="*/ 2147483647 h 2258"/>
                  <a:gd name="T32" fmla="*/ 2147483647 w 1838"/>
                  <a:gd name="T33" fmla="*/ 2147483647 h 2258"/>
                  <a:gd name="T34" fmla="*/ 2147483647 w 1838"/>
                  <a:gd name="T35" fmla="*/ 2147483647 h 2258"/>
                  <a:gd name="T36" fmla="*/ 2147483647 w 1838"/>
                  <a:gd name="T37" fmla="*/ 2147483647 h 2258"/>
                  <a:gd name="T38" fmla="*/ 2147483647 w 1838"/>
                  <a:gd name="T39" fmla="*/ 2147483647 h 2258"/>
                  <a:gd name="T40" fmla="*/ 2147483647 w 1838"/>
                  <a:gd name="T41" fmla="*/ 2147483647 h 2258"/>
                  <a:gd name="T42" fmla="*/ 2147483647 w 1838"/>
                  <a:gd name="T43" fmla="*/ 2147483647 h 2258"/>
                  <a:gd name="T44" fmla="*/ 2147483647 w 1838"/>
                  <a:gd name="T45" fmla="*/ 2147483647 h 2258"/>
                  <a:gd name="T46" fmla="*/ 2147483647 w 1838"/>
                  <a:gd name="T47" fmla="*/ 2147483647 h 2258"/>
                  <a:gd name="T48" fmla="*/ 2147483647 w 1838"/>
                  <a:gd name="T49" fmla="*/ 2147483647 h 2258"/>
                  <a:gd name="T50" fmla="*/ 2147483647 w 1838"/>
                  <a:gd name="T51" fmla="*/ 2147483647 h 2258"/>
                  <a:gd name="T52" fmla="*/ 2147483647 w 1838"/>
                  <a:gd name="T53" fmla="*/ 2147483647 h 2258"/>
                  <a:gd name="T54" fmla="*/ 2147483647 w 1838"/>
                  <a:gd name="T55" fmla="*/ 2147483647 h 2258"/>
                  <a:gd name="T56" fmla="*/ 2147483647 w 1838"/>
                  <a:gd name="T57" fmla="*/ 2147483647 h 2258"/>
                  <a:gd name="T58" fmla="*/ 2147483647 w 1838"/>
                  <a:gd name="T59" fmla="*/ 2147483647 h 2258"/>
                  <a:gd name="T60" fmla="*/ 2147483647 w 1838"/>
                  <a:gd name="T61" fmla="*/ 2147483647 h 2258"/>
                  <a:gd name="T62" fmla="*/ 2147483647 w 1838"/>
                  <a:gd name="T63" fmla="*/ 2147483647 h 2258"/>
                  <a:gd name="T64" fmla="*/ 2147483647 w 1838"/>
                  <a:gd name="T65" fmla="*/ 2147483647 h 2258"/>
                  <a:gd name="T66" fmla="*/ 2147483647 w 1838"/>
                  <a:gd name="T67" fmla="*/ 2147483647 h 2258"/>
                  <a:gd name="T68" fmla="*/ 2147483647 w 1838"/>
                  <a:gd name="T69" fmla="*/ 2147483647 h 2258"/>
                  <a:gd name="T70" fmla="*/ 2147483647 w 1838"/>
                  <a:gd name="T71" fmla="*/ 2147483647 h 2258"/>
                  <a:gd name="T72" fmla="*/ 2147483647 w 1838"/>
                  <a:gd name="T73" fmla="*/ 2147483647 h 2258"/>
                  <a:gd name="T74" fmla="*/ 2147483647 w 1838"/>
                  <a:gd name="T75" fmla="*/ 2147483647 h 2258"/>
                  <a:gd name="T76" fmla="*/ 2147483647 w 1838"/>
                  <a:gd name="T77" fmla="*/ 2147483647 h 2258"/>
                  <a:gd name="T78" fmla="*/ 2147483647 w 1838"/>
                  <a:gd name="T79" fmla="*/ 2147483647 h 2258"/>
                  <a:gd name="T80" fmla="*/ 2147483647 w 1838"/>
                  <a:gd name="T81" fmla="*/ 2147483647 h 2258"/>
                  <a:gd name="T82" fmla="*/ 2147483647 w 1838"/>
                  <a:gd name="T83" fmla="*/ 2147483647 h 2258"/>
                  <a:gd name="T84" fmla="*/ 2147483647 w 1838"/>
                  <a:gd name="T85" fmla="*/ 2147483647 h 2258"/>
                  <a:gd name="T86" fmla="*/ 2147483647 w 1838"/>
                  <a:gd name="T87" fmla="*/ 2147483647 h 2258"/>
                  <a:gd name="T88" fmla="*/ 2147483647 w 1838"/>
                  <a:gd name="T89" fmla="*/ 2147483647 h 2258"/>
                  <a:gd name="T90" fmla="*/ 2147483647 w 1838"/>
                  <a:gd name="T91" fmla="*/ 2147483647 h 2258"/>
                  <a:gd name="T92" fmla="*/ 2147483647 w 1838"/>
                  <a:gd name="T93" fmla="*/ 2147483647 h 2258"/>
                  <a:gd name="T94" fmla="*/ 2147483647 w 1838"/>
                  <a:gd name="T95" fmla="*/ 2147483647 h 2258"/>
                  <a:gd name="T96" fmla="*/ 2147483647 w 1838"/>
                  <a:gd name="T97" fmla="*/ 2147483647 h 2258"/>
                  <a:gd name="T98" fmla="*/ 2147483647 w 1838"/>
                  <a:gd name="T99" fmla="*/ 2147483647 h 2258"/>
                  <a:gd name="T100" fmla="*/ 2147483647 w 1838"/>
                  <a:gd name="T101" fmla="*/ 2147483647 h 2258"/>
                  <a:gd name="T102" fmla="*/ 2147483647 w 1838"/>
                  <a:gd name="T103" fmla="*/ 2147483647 h 2258"/>
                  <a:gd name="T104" fmla="*/ 2147483647 w 1838"/>
                  <a:gd name="T105" fmla="*/ 2147483647 h 2258"/>
                  <a:gd name="T106" fmla="*/ 2147483647 w 1838"/>
                  <a:gd name="T107" fmla="*/ 2147483647 h 2258"/>
                  <a:gd name="T108" fmla="*/ 2147483647 w 1838"/>
                  <a:gd name="T109" fmla="*/ 2147483647 h 2258"/>
                  <a:gd name="T110" fmla="*/ 2147483647 w 1838"/>
                  <a:gd name="T111" fmla="*/ 2147483647 h 2258"/>
                  <a:gd name="T112" fmla="*/ 2147483647 w 1838"/>
                  <a:gd name="T113" fmla="*/ 2147483647 h 2258"/>
                  <a:gd name="T114" fmla="*/ 2147483647 w 1838"/>
                  <a:gd name="T115" fmla="*/ 2147483647 h 2258"/>
                  <a:gd name="T116" fmla="*/ 2147483647 w 1838"/>
                  <a:gd name="T117" fmla="*/ 2147483647 h 2258"/>
                  <a:gd name="T118" fmla="*/ 2147483647 w 1838"/>
                  <a:gd name="T119" fmla="*/ 2147483647 h 2258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  <a:gd name="T132" fmla="*/ 0 60000 65536"/>
                  <a:gd name="T133" fmla="*/ 0 60000 65536"/>
                  <a:gd name="T134" fmla="*/ 0 60000 65536"/>
                  <a:gd name="T135" fmla="*/ 0 60000 65536"/>
                  <a:gd name="T136" fmla="*/ 0 60000 65536"/>
                  <a:gd name="T137" fmla="*/ 0 60000 65536"/>
                  <a:gd name="T138" fmla="*/ 0 60000 65536"/>
                  <a:gd name="T139" fmla="*/ 0 60000 65536"/>
                  <a:gd name="T140" fmla="*/ 0 60000 65536"/>
                  <a:gd name="T141" fmla="*/ 0 60000 65536"/>
                  <a:gd name="T142" fmla="*/ 0 60000 65536"/>
                  <a:gd name="T143" fmla="*/ 0 60000 65536"/>
                  <a:gd name="T144" fmla="*/ 0 60000 65536"/>
                  <a:gd name="T145" fmla="*/ 0 60000 65536"/>
                  <a:gd name="T146" fmla="*/ 0 60000 65536"/>
                  <a:gd name="T147" fmla="*/ 0 60000 65536"/>
                  <a:gd name="T148" fmla="*/ 0 60000 65536"/>
                  <a:gd name="T149" fmla="*/ 0 60000 65536"/>
                  <a:gd name="T150" fmla="*/ 0 60000 65536"/>
                  <a:gd name="T151" fmla="*/ 0 60000 65536"/>
                  <a:gd name="T152" fmla="*/ 0 60000 65536"/>
                  <a:gd name="T153" fmla="*/ 0 60000 65536"/>
                  <a:gd name="T154" fmla="*/ 0 60000 65536"/>
                  <a:gd name="T155" fmla="*/ 0 60000 65536"/>
                  <a:gd name="T156" fmla="*/ 0 60000 65536"/>
                  <a:gd name="T157" fmla="*/ 0 60000 65536"/>
                  <a:gd name="T158" fmla="*/ 0 60000 65536"/>
                  <a:gd name="T159" fmla="*/ 0 60000 65536"/>
                  <a:gd name="T160" fmla="*/ 0 60000 65536"/>
                  <a:gd name="T161" fmla="*/ 0 60000 65536"/>
                  <a:gd name="T162" fmla="*/ 0 60000 65536"/>
                  <a:gd name="T163" fmla="*/ 0 60000 65536"/>
                  <a:gd name="T164" fmla="*/ 0 60000 65536"/>
                  <a:gd name="T165" fmla="*/ 0 60000 65536"/>
                  <a:gd name="T166" fmla="*/ 0 60000 65536"/>
                  <a:gd name="T167" fmla="*/ 0 60000 65536"/>
                  <a:gd name="T168" fmla="*/ 0 60000 65536"/>
                  <a:gd name="T169" fmla="*/ 0 60000 65536"/>
                  <a:gd name="T170" fmla="*/ 0 60000 65536"/>
                  <a:gd name="T171" fmla="*/ 0 60000 65536"/>
                  <a:gd name="T172" fmla="*/ 0 60000 65536"/>
                  <a:gd name="T173" fmla="*/ 0 60000 65536"/>
                  <a:gd name="T174" fmla="*/ 0 60000 65536"/>
                  <a:gd name="T175" fmla="*/ 0 60000 65536"/>
                  <a:gd name="T176" fmla="*/ 0 60000 65536"/>
                  <a:gd name="T177" fmla="*/ 0 60000 65536"/>
                  <a:gd name="T178" fmla="*/ 0 60000 65536"/>
                  <a:gd name="T179" fmla="*/ 0 60000 65536"/>
                  <a:gd name="T180" fmla="*/ 0 w 1838"/>
                  <a:gd name="T181" fmla="*/ 0 h 2258"/>
                  <a:gd name="T182" fmla="*/ 1838 w 1838"/>
                  <a:gd name="T183" fmla="*/ 2258 h 2258"/>
                </a:gdLst>
                <a:ahLst/>
                <a:cxnLst>
                  <a:cxn ang="T120">
                    <a:pos x="T0" y="T1"/>
                  </a:cxn>
                  <a:cxn ang="T121">
                    <a:pos x="T2" y="T3"/>
                  </a:cxn>
                  <a:cxn ang="T122">
                    <a:pos x="T4" y="T5"/>
                  </a:cxn>
                  <a:cxn ang="T123">
                    <a:pos x="T6" y="T7"/>
                  </a:cxn>
                  <a:cxn ang="T124">
                    <a:pos x="T8" y="T9"/>
                  </a:cxn>
                  <a:cxn ang="T125">
                    <a:pos x="T10" y="T11"/>
                  </a:cxn>
                  <a:cxn ang="T126">
                    <a:pos x="T12" y="T13"/>
                  </a:cxn>
                  <a:cxn ang="T127">
                    <a:pos x="T14" y="T15"/>
                  </a:cxn>
                  <a:cxn ang="T128">
                    <a:pos x="T16" y="T17"/>
                  </a:cxn>
                  <a:cxn ang="T129">
                    <a:pos x="T18" y="T19"/>
                  </a:cxn>
                  <a:cxn ang="T130">
                    <a:pos x="T20" y="T21"/>
                  </a:cxn>
                  <a:cxn ang="T131">
                    <a:pos x="T22" y="T23"/>
                  </a:cxn>
                  <a:cxn ang="T132">
                    <a:pos x="T24" y="T25"/>
                  </a:cxn>
                  <a:cxn ang="T133">
                    <a:pos x="T26" y="T27"/>
                  </a:cxn>
                  <a:cxn ang="T134">
                    <a:pos x="T28" y="T29"/>
                  </a:cxn>
                  <a:cxn ang="T135">
                    <a:pos x="T30" y="T31"/>
                  </a:cxn>
                  <a:cxn ang="T136">
                    <a:pos x="T32" y="T33"/>
                  </a:cxn>
                  <a:cxn ang="T137">
                    <a:pos x="T34" y="T35"/>
                  </a:cxn>
                  <a:cxn ang="T138">
                    <a:pos x="T36" y="T37"/>
                  </a:cxn>
                  <a:cxn ang="T139">
                    <a:pos x="T38" y="T39"/>
                  </a:cxn>
                  <a:cxn ang="T140">
                    <a:pos x="T40" y="T41"/>
                  </a:cxn>
                  <a:cxn ang="T141">
                    <a:pos x="T42" y="T43"/>
                  </a:cxn>
                  <a:cxn ang="T142">
                    <a:pos x="T44" y="T45"/>
                  </a:cxn>
                  <a:cxn ang="T143">
                    <a:pos x="T46" y="T47"/>
                  </a:cxn>
                  <a:cxn ang="T144">
                    <a:pos x="T48" y="T49"/>
                  </a:cxn>
                  <a:cxn ang="T145">
                    <a:pos x="T50" y="T51"/>
                  </a:cxn>
                  <a:cxn ang="T146">
                    <a:pos x="T52" y="T53"/>
                  </a:cxn>
                  <a:cxn ang="T147">
                    <a:pos x="T54" y="T55"/>
                  </a:cxn>
                  <a:cxn ang="T148">
                    <a:pos x="T56" y="T57"/>
                  </a:cxn>
                  <a:cxn ang="T149">
                    <a:pos x="T58" y="T59"/>
                  </a:cxn>
                  <a:cxn ang="T150">
                    <a:pos x="T60" y="T61"/>
                  </a:cxn>
                  <a:cxn ang="T151">
                    <a:pos x="T62" y="T63"/>
                  </a:cxn>
                  <a:cxn ang="T152">
                    <a:pos x="T64" y="T65"/>
                  </a:cxn>
                  <a:cxn ang="T153">
                    <a:pos x="T66" y="T67"/>
                  </a:cxn>
                  <a:cxn ang="T154">
                    <a:pos x="T68" y="T69"/>
                  </a:cxn>
                  <a:cxn ang="T155">
                    <a:pos x="T70" y="T71"/>
                  </a:cxn>
                  <a:cxn ang="T156">
                    <a:pos x="T72" y="T73"/>
                  </a:cxn>
                  <a:cxn ang="T157">
                    <a:pos x="T74" y="T75"/>
                  </a:cxn>
                  <a:cxn ang="T158">
                    <a:pos x="T76" y="T77"/>
                  </a:cxn>
                  <a:cxn ang="T159">
                    <a:pos x="T78" y="T79"/>
                  </a:cxn>
                  <a:cxn ang="T160">
                    <a:pos x="T80" y="T81"/>
                  </a:cxn>
                  <a:cxn ang="T161">
                    <a:pos x="T82" y="T83"/>
                  </a:cxn>
                  <a:cxn ang="T162">
                    <a:pos x="T84" y="T85"/>
                  </a:cxn>
                  <a:cxn ang="T163">
                    <a:pos x="T86" y="T87"/>
                  </a:cxn>
                  <a:cxn ang="T164">
                    <a:pos x="T88" y="T89"/>
                  </a:cxn>
                  <a:cxn ang="T165">
                    <a:pos x="T90" y="T91"/>
                  </a:cxn>
                  <a:cxn ang="T166">
                    <a:pos x="T92" y="T93"/>
                  </a:cxn>
                  <a:cxn ang="T167">
                    <a:pos x="T94" y="T95"/>
                  </a:cxn>
                  <a:cxn ang="T168">
                    <a:pos x="T96" y="T97"/>
                  </a:cxn>
                  <a:cxn ang="T169">
                    <a:pos x="T98" y="T99"/>
                  </a:cxn>
                  <a:cxn ang="T170">
                    <a:pos x="T100" y="T101"/>
                  </a:cxn>
                  <a:cxn ang="T171">
                    <a:pos x="T102" y="T103"/>
                  </a:cxn>
                  <a:cxn ang="T172">
                    <a:pos x="T104" y="T105"/>
                  </a:cxn>
                  <a:cxn ang="T173">
                    <a:pos x="T106" y="T107"/>
                  </a:cxn>
                  <a:cxn ang="T174">
                    <a:pos x="T108" y="T109"/>
                  </a:cxn>
                  <a:cxn ang="T175">
                    <a:pos x="T110" y="T111"/>
                  </a:cxn>
                  <a:cxn ang="T176">
                    <a:pos x="T112" y="T113"/>
                  </a:cxn>
                  <a:cxn ang="T177">
                    <a:pos x="T114" y="T115"/>
                  </a:cxn>
                  <a:cxn ang="T178">
                    <a:pos x="T116" y="T117"/>
                  </a:cxn>
                  <a:cxn ang="T179">
                    <a:pos x="T118" y="T119"/>
                  </a:cxn>
                </a:cxnLst>
                <a:rect l="T180" t="T181" r="T182" b="T183"/>
                <a:pathLst>
                  <a:path w="1838" h="2258">
                    <a:moveTo>
                      <a:pt x="1838" y="773"/>
                    </a:moveTo>
                    <a:lnTo>
                      <a:pt x="1745" y="708"/>
                    </a:lnTo>
                    <a:lnTo>
                      <a:pt x="1653" y="644"/>
                    </a:lnTo>
                    <a:lnTo>
                      <a:pt x="1560" y="579"/>
                    </a:lnTo>
                    <a:lnTo>
                      <a:pt x="1467" y="515"/>
                    </a:lnTo>
                    <a:lnTo>
                      <a:pt x="1374" y="451"/>
                    </a:lnTo>
                    <a:lnTo>
                      <a:pt x="1281" y="386"/>
                    </a:lnTo>
                    <a:lnTo>
                      <a:pt x="1189" y="322"/>
                    </a:lnTo>
                    <a:lnTo>
                      <a:pt x="1096" y="258"/>
                    </a:lnTo>
                    <a:lnTo>
                      <a:pt x="1003" y="193"/>
                    </a:lnTo>
                    <a:lnTo>
                      <a:pt x="910" y="129"/>
                    </a:lnTo>
                    <a:lnTo>
                      <a:pt x="817" y="64"/>
                    </a:lnTo>
                    <a:lnTo>
                      <a:pt x="725" y="0"/>
                    </a:lnTo>
                    <a:lnTo>
                      <a:pt x="697" y="41"/>
                    </a:lnTo>
                    <a:lnTo>
                      <a:pt x="669" y="82"/>
                    </a:lnTo>
                    <a:lnTo>
                      <a:pt x="642" y="124"/>
                    </a:lnTo>
                    <a:lnTo>
                      <a:pt x="616" y="165"/>
                    </a:lnTo>
                    <a:lnTo>
                      <a:pt x="590" y="208"/>
                    </a:lnTo>
                    <a:lnTo>
                      <a:pt x="564" y="250"/>
                    </a:lnTo>
                    <a:lnTo>
                      <a:pt x="540" y="293"/>
                    </a:lnTo>
                    <a:lnTo>
                      <a:pt x="515" y="336"/>
                    </a:lnTo>
                    <a:lnTo>
                      <a:pt x="491" y="379"/>
                    </a:lnTo>
                    <a:lnTo>
                      <a:pt x="468" y="423"/>
                    </a:lnTo>
                    <a:lnTo>
                      <a:pt x="445" y="467"/>
                    </a:lnTo>
                    <a:lnTo>
                      <a:pt x="423" y="511"/>
                    </a:lnTo>
                    <a:lnTo>
                      <a:pt x="401" y="556"/>
                    </a:lnTo>
                    <a:lnTo>
                      <a:pt x="380" y="601"/>
                    </a:lnTo>
                    <a:lnTo>
                      <a:pt x="359" y="646"/>
                    </a:lnTo>
                    <a:lnTo>
                      <a:pt x="339" y="691"/>
                    </a:lnTo>
                    <a:lnTo>
                      <a:pt x="320" y="736"/>
                    </a:lnTo>
                    <a:lnTo>
                      <a:pt x="301" y="782"/>
                    </a:lnTo>
                    <a:lnTo>
                      <a:pt x="282" y="828"/>
                    </a:lnTo>
                    <a:lnTo>
                      <a:pt x="264" y="874"/>
                    </a:lnTo>
                    <a:lnTo>
                      <a:pt x="247" y="921"/>
                    </a:lnTo>
                    <a:lnTo>
                      <a:pt x="230" y="967"/>
                    </a:lnTo>
                    <a:lnTo>
                      <a:pt x="214" y="1014"/>
                    </a:lnTo>
                    <a:lnTo>
                      <a:pt x="199" y="1061"/>
                    </a:lnTo>
                    <a:lnTo>
                      <a:pt x="183" y="1108"/>
                    </a:lnTo>
                    <a:lnTo>
                      <a:pt x="169" y="1156"/>
                    </a:lnTo>
                    <a:lnTo>
                      <a:pt x="155" y="1203"/>
                    </a:lnTo>
                    <a:lnTo>
                      <a:pt x="142" y="1251"/>
                    </a:lnTo>
                    <a:lnTo>
                      <a:pt x="129" y="1299"/>
                    </a:lnTo>
                    <a:lnTo>
                      <a:pt x="117" y="1347"/>
                    </a:lnTo>
                    <a:lnTo>
                      <a:pt x="106" y="1395"/>
                    </a:lnTo>
                    <a:lnTo>
                      <a:pt x="95" y="1443"/>
                    </a:lnTo>
                    <a:lnTo>
                      <a:pt x="84" y="1492"/>
                    </a:lnTo>
                    <a:lnTo>
                      <a:pt x="75" y="1540"/>
                    </a:lnTo>
                    <a:lnTo>
                      <a:pt x="65" y="1589"/>
                    </a:lnTo>
                    <a:lnTo>
                      <a:pt x="57" y="1638"/>
                    </a:lnTo>
                    <a:lnTo>
                      <a:pt x="49" y="1687"/>
                    </a:lnTo>
                    <a:lnTo>
                      <a:pt x="41" y="1736"/>
                    </a:lnTo>
                    <a:lnTo>
                      <a:pt x="35" y="1785"/>
                    </a:lnTo>
                    <a:lnTo>
                      <a:pt x="28" y="1834"/>
                    </a:lnTo>
                    <a:lnTo>
                      <a:pt x="23" y="1883"/>
                    </a:lnTo>
                    <a:lnTo>
                      <a:pt x="18" y="1932"/>
                    </a:lnTo>
                    <a:lnTo>
                      <a:pt x="13" y="1982"/>
                    </a:lnTo>
                    <a:lnTo>
                      <a:pt x="10" y="2031"/>
                    </a:lnTo>
                    <a:lnTo>
                      <a:pt x="6" y="2080"/>
                    </a:lnTo>
                    <a:lnTo>
                      <a:pt x="4" y="2130"/>
                    </a:lnTo>
                    <a:lnTo>
                      <a:pt x="2" y="2179"/>
                    </a:lnTo>
                    <a:lnTo>
                      <a:pt x="0" y="2229"/>
                    </a:lnTo>
                    <a:lnTo>
                      <a:pt x="113" y="2231"/>
                    </a:lnTo>
                    <a:lnTo>
                      <a:pt x="226" y="2234"/>
                    </a:lnTo>
                    <a:lnTo>
                      <a:pt x="339" y="2236"/>
                    </a:lnTo>
                    <a:lnTo>
                      <a:pt x="452" y="2239"/>
                    </a:lnTo>
                    <a:lnTo>
                      <a:pt x="565" y="2241"/>
                    </a:lnTo>
                    <a:lnTo>
                      <a:pt x="678" y="2243"/>
                    </a:lnTo>
                    <a:lnTo>
                      <a:pt x="791" y="2246"/>
                    </a:lnTo>
                    <a:lnTo>
                      <a:pt x="904" y="2248"/>
                    </a:lnTo>
                    <a:lnTo>
                      <a:pt x="1017" y="2251"/>
                    </a:lnTo>
                    <a:lnTo>
                      <a:pt x="1130" y="2253"/>
                    </a:lnTo>
                    <a:lnTo>
                      <a:pt x="1242" y="2256"/>
                    </a:lnTo>
                    <a:lnTo>
                      <a:pt x="1355" y="2258"/>
                    </a:lnTo>
                    <a:lnTo>
                      <a:pt x="1356" y="2225"/>
                    </a:lnTo>
                    <a:lnTo>
                      <a:pt x="1358" y="2192"/>
                    </a:lnTo>
                    <a:lnTo>
                      <a:pt x="1359" y="2159"/>
                    </a:lnTo>
                    <a:lnTo>
                      <a:pt x="1361" y="2126"/>
                    </a:lnTo>
                    <a:lnTo>
                      <a:pt x="1364" y="2094"/>
                    </a:lnTo>
                    <a:lnTo>
                      <a:pt x="1367" y="2061"/>
                    </a:lnTo>
                    <a:lnTo>
                      <a:pt x="1370" y="2028"/>
                    </a:lnTo>
                    <a:lnTo>
                      <a:pt x="1374" y="1995"/>
                    </a:lnTo>
                    <a:lnTo>
                      <a:pt x="1378" y="1962"/>
                    </a:lnTo>
                    <a:lnTo>
                      <a:pt x="1383" y="1930"/>
                    </a:lnTo>
                    <a:lnTo>
                      <a:pt x="1388" y="1897"/>
                    </a:lnTo>
                    <a:lnTo>
                      <a:pt x="1393" y="1864"/>
                    </a:lnTo>
                    <a:lnTo>
                      <a:pt x="1399" y="1832"/>
                    </a:lnTo>
                    <a:lnTo>
                      <a:pt x="1405" y="1799"/>
                    </a:lnTo>
                    <a:lnTo>
                      <a:pt x="1411" y="1767"/>
                    </a:lnTo>
                    <a:lnTo>
                      <a:pt x="1418" y="1735"/>
                    </a:lnTo>
                    <a:lnTo>
                      <a:pt x="1425" y="1702"/>
                    </a:lnTo>
                    <a:lnTo>
                      <a:pt x="1433" y="1670"/>
                    </a:lnTo>
                    <a:lnTo>
                      <a:pt x="1441" y="1638"/>
                    </a:lnTo>
                    <a:lnTo>
                      <a:pt x="1450" y="1606"/>
                    </a:lnTo>
                    <a:lnTo>
                      <a:pt x="1459" y="1575"/>
                    </a:lnTo>
                    <a:lnTo>
                      <a:pt x="1468" y="1543"/>
                    </a:lnTo>
                    <a:lnTo>
                      <a:pt x="1477" y="1511"/>
                    </a:lnTo>
                    <a:lnTo>
                      <a:pt x="1487" y="1480"/>
                    </a:lnTo>
                    <a:lnTo>
                      <a:pt x="1498" y="1449"/>
                    </a:lnTo>
                    <a:lnTo>
                      <a:pt x="1509" y="1417"/>
                    </a:lnTo>
                    <a:lnTo>
                      <a:pt x="1520" y="1386"/>
                    </a:lnTo>
                    <a:lnTo>
                      <a:pt x="1531" y="1355"/>
                    </a:lnTo>
                    <a:lnTo>
                      <a:pt x="1543" y="1325"/>
                    </a:lnTo>
                    <a:lnTo>
                      <a:pt x="1555" y="1294"/>
                    </a:lnTo>
                    <a:lnTo>
                      <a:pt x="1568" y="1263"/>
                    </a:lnTo>
                    <a:lnTo>
                      <a:pt x="1581" y="1233"/>
                    </a:lnTo>
                    <a:lnTo>
                      <a:pt x="1595" y="1203"/>
                    </a:lnTo>
                    <a:lnTo>
                      <a:pt x="1608" y="1173"/>
                    </a:lnTo>
                    <a:lnTo>
                      <a:pt x="1622" y="1143"/>
                    </a:lnTo>
                    <a:lnTo>
                      <a:pt x="1637" y="1113"/>
                    </a:lnTo>
                    <a:lnTo>
                      <a:pt x="1652" y="1084"/>
                    </a:lnTo>
                    <a:lnTo>
                      <a:pt x="1667" y="1055"/>
                    </a:lnTo>
                    <a:lnTo>
                      <a:pt x="1683" y="1025"/>
                    </a:lnTo>
                    <a:lnTo>
                      <a:pt x="1698" y="996"/>
                    </a:lnTo>
                    <a:lnTo>
                      <a:pt x="1715" y="968"/>
                    </a:lnTo>
                    <a:lnTo>
                      <a:pt x="1731" y="939"/>
                    </a:lnTo>
                    <a:lnTo>
                      <a:pt x="1748" y="911"/>
                    </a:lnTo>
                    <a:lnTo>
                      <a:pt x="1766" y="883"/>
                    </a:lnTo>
                    <a:lnTo>
                      <a:pt x="1783" y="855"/>
                    </a:lnTo>
                    <a:lnTo>
                      <a:pt x="1801" y="827"/>
                    </a:lnTo>
                    <a:lnTo>
                      <a:pt x="1820" y="800"/>
                    </a:lnTo>
                    <a:lnTo>
                      <a:pt x="1838" y="773"/>
                    </a:lnTo>
                  </a:path>
                </a:pathLst>
              </a:custGeom>
              <a:solidFill>
                <a:srgbClr val="FF3333"/>
              </a:solidFill>
              <a:ln w="25400">
                <a:noFill/>
                <a:prstDash val="solid"/>
                <a:round/>
                <a:headEnd/>
                <a:tailEnd/>
              </a:ln>
              <a:effectLst>
                <a:outerShdw blurRad="44450" dist="27940" dir="5400000" algn="ctr">
                  <a:srgbClr val="000000">
                    <a:alpha val="32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balanced" dir="t">
                  <a:rot lat="0" lon="0" rev="8700000"/>
                </a:lightRig>
              </a:scene3d>
              <a:sp3d>
                <a:bevelT w="190500" h="38100"/>
              </a:sp3d>
            </xdr:spPr>
          </xdr:sp>
          <xdr:sp macro="" textlink="">
            <xdr:nvSpPr>
              <xdr:cNvPr id="196" name="Freeform 383"/>
              <xdr:cNvSpPr>
                <a:spLocks/>
              </xdr:cNvSpPr>
            </xdr:nvSpPr>
            <xdr:spPr bwMode="auto">
              <a:xfrm>
                <a:off x="450915" y="3935368"/>
                <a:ext cx="673826" cy="597403"/>
              </a:xfrm>
              <a:custGeom>
                <a:avLst/>
                <a:gdLst>
                  <a:gd name="T0" fmla="*/ 2147483647 w 2343"/>
                  <a:gd name="T1" fmla="*/ 2147483647 h 2198"/>
                  <a:gd name="T2" fmla="*/ 2147483647 w 2343"/>
                  <a:gd name="T3" fmla="*/ 2147483647 h 2198"/>
                  <a:gd name="T4" fmla="*/ 2147483647 w 2343"/>
                  <a:gd name="T5" fmla="*/ 2147483647 h 2198"/>
                  <a:gd name="T6" fmla="*/ 2147483647 w 2343"/>
                  <a:gd name="T7" fmla="*/ 2147483647 h 2198"/>
                  <a:gd name="T8" fmla="*/ 2147483647 w 2343"/>
                  <a:gd name="T9" fmla="*/ 2147483647 h 2198"/>
                  <a:gd name="T10" fmla="*/ 2147483647 w 2343"/>
                  <a:gd name="T11" fmla="*/ 2147483647 h 2198"/>
                  <a:gd name="T12" fmla="*/ 2147483647 w 2343"/>
                  <a:gd name="T13" fmla="*/ 2147483647 h 2198"/>
                  <a:gd name="T14" fmla="*/ 2147483647 w 2343"/>
                  <a:gd name="T15" fmla="*/ 2147483647 h 2198"/>
                  <a:gd name="T16" fmla="*/ 2147483647 w 2343"/>
                  <a:gd name="T17" fmla="*/ 2147483647 h 2198"/>
                  <a:gd name="T18" fmla="*/ 2147483647 w 2343"/>
                  <a:gd name="T19" fmla="*/ 2147483647 h 2198"/>
                  <a:gd name="T20" fmla="*/ 2147483647 w 2343"/>
                  <a:gd name="T21" fmla="*/ 2147483647 h 2198"/>
                  <a:gd name="T22" fmla="*/ 2147483647 w 2343"/>
                  <a:gd name="T23" fmla="*/ 2147483647 h 2198"/>
                  <a:gd name="T24" fmla="*/ 2147483647 w 2343"/>
                  <a:gd name="T25" fmla="*/ 2147483647 h 2198"/>
                  <a:gd name="T26" fmla="*/ 2147483647 w 2343"/>
                  <a:gd name="T27" fmla="*/ 2147483647 h 2198"/>
                  <a:gd name="T28" fmla="*/ 2147483647 w 2343"/>
                  <a:gd name="T29" fmla="*/ 2147483647 h 2198"/>
                  <a:gd name="T30" fmla="*/ 2147483647 w 2343"/>
                  <a:gd name="T31" fmla="*/ 2147483647 h 2198"/>
                  <a:gd name="T32" fmla="*/ 2147483647 w 2343"/>
                  <a:gd name="T33" fmla="*/ 2147483647 h 2198"/>
                  <a:gd name="T34" fmla="*/ 2147483647 w 2343"/>
                  <a:gd name="T35" fmla="*/ 2147483647 h 2198"/>
                  <a:gd name="T36" fmla="*/ 2147483647 w 2343"/>
                  <a:gd name="T37" fmla="*/ 2147483647 h 2198"/>
                  <a:gd name="T38" fmla="*/ 2147483647 w 2343"/>
                  <a:gd name="T39" fmla="*/ 2147483647 h 2198"/>
                  <a:gd name="T40" fmla="*/ 2147483647 w 2343"/>
                  <a:gd name="T41" fmla="*/ 2147483647 h 2198"/>
                  <a:gd name="T42" fmla="*/ 2147483647 w 2343"/>
                  <a:gd name="T43" fmla="*/ 2147483647 h 2198"/>
                  <a:gd name="T44" fmla="*/ 2147483647 w 2343"/>
                  <a:gd name="T45" fmla="*/ 2147483647 h 2198"/>
                  <a:gd name="T46" fmla="*/ 2147483647 w 2343"/>
                  <a:gd name="T47" fmla="*/ 2147483647 h 2198"/>
                  <a:gd name="T48" fmla="*/ 2147483647 w 2343"/>
                  <a:gd name="T49" fmla="*/ 2147483647 h 2198"/>
                  <a:gd name="T50" fmla="*/ 2147483647 w 2343"/>
                  <a:gd name="T51" fmla="*/ 2147483647 h 2198"/>
                  <a:gd name="T52" fmla="*/ 2147483647 w 2343"/>
                  <a:gd name="T53" fmla="*/ 2147483647 h 2198"/>
                  <a:gd name="T54" fmla="*/ 2147483647 w 2343"/>
                  <a:gd name="T55" fmla="*/ 2147483647 h 2198"/>
                  <a:gd name="T56" fmla="*/ 2147483647 w 2343"/>
                  <a:gd name="T57" fmla="*/ 2147483647 h 2198"/>
                  <a:gd name="T58" fmla="*/ 2147483647 w 2343"/>
                  <a:gd name="T59" fmla="*/ 2147483647 h 2198"/>
                  <a:gd name="T60" fmla="*/ 2147483647 w 2343"/>
                  <a:gd name="T61" fmla="*/ 2147483647 h 2198"/>
                  <a:gd name="T62" fmla="*/ 2147483647 w 2343"/>
                  <a:gd name="T63" fmla="*/ 2147483647 h 2198"/>
                  <a:gd name="T64" fmla="*/ 2147483647 w 2343"/>
                  <a:gd name="T65" fmla="*/ 2147483647 h 2198"/>
                  <a:gd name="T66" fmla="*/ 2147483647 w 2343"/>
                  <a:gd name="T67" fmla="*/ 2147483647 h 2198"/>
                  <a:gd name="T68" fmla="*/ 2147483647 w 2343"/>
                  <a:gd name="T69" fmla="*/ 2147483647 h 2198"/>
                  <a:gd name="T70" fmla="*/ 2147483647 w 2343"/>
                  <a:gd name="T71" fmla="*/ 2147483647 h 2198"/>
                  <a:gd name="T72" fmla="*/ 2147483647 w 2343"/>
                  <a:gd name="T73" fmla="*/ 2147483647 h 2198"/>
                  <a:gd name="T74" fmla="*/ 2147483647 w 2343"/>
                  <a:gd name="T75" fmla="*/ 2147483647 h 2198"/>
                  <a:gd name="T76" fmla="*/ 2147483647 w 2343"/>
                  <a:gd name="T77" fmla="*/ 2147483647 h 2198"/>
                  <a:gd name="T78" fmla="*/ 2147483647 w 2343"/>
                  <a:gd name="T79" fmla="*/ 2147483647 h 2198"/>
                  <a:gd name="T80" fmla="*/ 2147483647 w 2343"/>
                  <a:gd name="T81" fmla="*/ 2147483647 h 2198"/>
                  <a:gd name="T82" fmla="*/ 2147483647 w 2343"/>
                  <a:gd name="T83" fmla="*/ 2147483647 h 2198"/>
                  <a:gd name="T84" fmla="*/ 2147483647 w 2343"/>
                  <a:gd name="T85" fmla="*/ 2147483647 h 2198"/>
                  <a:gd name="T86" fmla="*/ 2147483647 w 2343"/>
                  <a:gd name="T87" fmla="*/ 2147483647 h 2198"/>
                  <a:gd name="T88" fmla="*/ 2147483647 w 2343"/>
                  <a:gd name="T89" fmla="*/ 2147483647 h 2198"/>
                  <a:gd name="T90" fmla="*/ 2147483647 w 2343"/>
                  <a:gd name="T91" fmla="*/ 2147483647 h 2198"/>
                  <a:gd name="T92" fmla="*/ 2147483647 w 2343"/>
                  <a:gd name="T93" fmla="*/ 2147483647 h 2198"/>
                  <a:gd name="T94" fmla="*/ 2147483647 w 2343"/>
                  <a:gd name="T95" fmla="*/ 2147483647 h 2198"/>
                  <a:gd name="T96" fmla="*/ 2147483647 w 2343"/>
                  <a:gd name="T97" fmla="*/ 2147483647 h 2198"/>
                  <a:gd name="T98" fmla="*/ 2147483647 w 2343"/>
                  <a:gd name="T99" fmla="*/ 2147483647 h 2198"/>
                  <a:gd name="T100" fmla="*/ 2147483647 w 2343"/>
                  <a:gd name="T101" fmla="*/ 2147483647 h 2198"/>
                  <a:gd name="T102" fmla="*/ 2147483647 w 2343"/>
                  <a:gd name="T103" fmla="*/ 2147483647 h 2198"/>
                  <a:gd name="T104" fmla="*/ 2147483647 w 2343"/>
                  <a:gd name="T105" fmla="*/ 2147483647 h 2198"/>
                  <a:gd name="T106" fmla="*/ 2147483647 w 2343"/>
                  <a:gd name="T107" fmla="*/ 2147483647 h 2198"/>
                  <a:gd name="T108" fmla="*/ 2147483647 w 2343"/>
                  <a:gd name="T109" fmla="*/ 2147483647 h 2198"/>
                  <a:gd name="T110" fmla="*/ 2147483647 w 2343"/>
                  <a:gd name="T111" fmla="*/ 2147483647 h 2198"/>
                  <a:gd name="T112" fmla="*/ 2147483647 w 2343"/>
                  <a:gd name="T113" fmla="*/ 2147483647 h 2198"/>
                  <a:gd name="T114" fmla="*/ 2147483647 w 2343"/>
                  <a:gd name="T115" fmla="*/ 2147483647 h 2198"/>
                  <a:gd name="T116" fmla="*/ 2147483647 w 2343"/>
                  <a:gd name="T117" fmla="*/ 2147483647 h 2198"/>
                  <a:gd name="T118" fmla="*/ 2147483647 w 2343"/>
                  <a:gd name="T119" fmla="*/ 2147483647 h 2198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  <a:gd name="T132" fmla="*/ 0 60000 65536"/>
                  <a:gd name="T133" fmla="*/ 0 60000 65536"/>
                  <a:gd name="T134" fmla="*/ 0 60000 65536"/>
                  <a:gd name="T135" fmla="*/ 0 60000 65536"/>
                  <a:gd name="T136" fmla="*/ 0 60000 65536"/>
                  <a:gd name="T137" fmla="*/ 0 60000 65536"/>
                  <a:gd name="T138" fmla="*/ 0 60000 65536"/>
                  <a:gd name="T139" fmla="*/ 0 60000 65536"/>
                  <a:gd name="T140" fmla="*/ 0 60000 65536"/>
                  <a:gd name="T141" fmla="*/ 0 60000 65536"/>
                  <a:gd name="T142" fmla="*/ 0 60000 65536"/>
                  <a:gd name="T143" fmla="*/ 0 60000 65536"/>
                  <a:gd name="T144" fmla="*/ 0 60000 65536"/>
                  <a:gd name="T145" fmla="*/ 0 60000 65536"/>
                  <a:gd name="T146" fmla="*/ 0 60000 65536"/>
                  <a:gd name="T147" fmla="*/ 0 60000 65536"/>
                  <a:gd name="T148" fmla="*/ 0 60000 65536"/>
                  <a:gd name="T149" fmla="*/ 0 60000 65536"/>
                  <a:gd name="T150" fmla="*/ 0 60000 65536"/>
                  <a:gd name="T151" fmla="*/ 0 60000 65536"/>
                  <a:gd name="T152" fmla="*/ 0 60000 65536"/>
                  <a:gd name="T153" fmla="*/ 0 60000 65536"/>
                  <a:gd name="T154" fmla="*/ 0 60000 65536"/>
                  <a:gd name="T155" fmla="*/ 0 60000 65536"/>
                  <a:gd name="T156" fmla="*/ 0 60000 65536"/>
                  <a:gd name="T157" fmla="*/ 0 60000 65536"/>
                  <a:gd name="T158" fmla="*/ 0 60000 65536"/>
                  <a:gd name="T159" fmla="*/ 0 60000 65536"/>
                  <a:gd name="T160" fmla="*/ 0 60000 65536"/>
                  <a:gd name="T161" fmla="*/ 0 60000 65536"/>
                  <a:gd name="T162" fmla="*/ 0 60000 65536"/>
                  <a:gd name="T163" fmla="*/ 0 60000 65536"/>
                  <a:gd name="T164" fmla="*/ 0 60000 65536"/>
                  <a:gd name="T165" fmla="*/ 0 60000 65536"/>
                  <a:gd name="T166" fmla="*/ 0 60000 65536"/>
                  <a:gd name="T167" fmla="*/ 0 60000 65536"/>
                  <a:gd name="T168" fmla="*/ 0 60000 65536"/>
                  <a:gd name="T169" fmla="*/ 0 60000 65536"/>
                  <a:gd name="T170" fmla="*/ 0 60000 65536"/>
                  <a:gd name="T171" fmla="*/ 0 60000 65536"/>
                  <a:gd name="T172" fmla="*/ 0 60000 65536"/>
                  <a:gd name="T173" fmla="*/ 0 60000 65536"/>
                  <a:gd name="T174" fmla="*/ 0 60000 65536"/>
                  <a:gd name="T175" fmla="*/ 0 60000 65536"/>
                  <a:gd name="T176" fmla="*/ 0 60000 65536"/>
                  <a:gd name="T177" fmla="*/ 0 60000 65536"/>
                  <a:gd name="T178" fmla="*/ 0 60000 65536"/>
                  <a:gd name="T179" fmla="*/ 0 60000 65536"/>
                  <a:gd name="T180" fmla="*/ 0 w 2343"/>
                  <a:gd name="T181" fmla="*/ 0 h 2198"/>
                  <a:gd name="T182" fmla="*/ 2343 w 2343"/>
                  <a:gd name="T183" fmla="*/ 2198 h 2198"/>
                </a:gdLst>
                <a:ahLst/>
                <a:cxnLst>
                  <a:cxn ang="T120">
                    <a:pos x="T0" y="T1"/>
                  </a:cxn>
                  <a:cxn ang="T121">
                    <a:pos x="T2" y="T3"/>
                  </a:cxn>
                  <a:cxn ang="T122">
                    <a:pos x="T4" y="T5"/>
                  </a:cxn>
                  <a:cxn ang="T123">
                    <a:pos x="T6" y="T7"/>
                  </a:cxn>
                  <a:cxn ang="T124">
                    <a:pos x="T8" y="T9"/>
                  </a:cxn>
                  <a:cxn ang="T125">
                    <a:pos x="T10" y="T11"/>
                  </a:cxn>
                  <a:cxn ang="T126">
                    <a:pos x="T12" y="T13"/>
                  </a:cxn>
                  <a:cxn ang="T127">
                    <a:pos x="T14" y="T15"/>
                  </a:cxn>
                  <a:cxn ang="T128">
                    <a:pos x="T16" y="T17"/>
                  </a:cxn>
                  <a:cxn ang="T129">
                    <a:pos x="T18" y="T19"/>
                  </a:cxn>
                  <a:cxn ang="T130">
                    <a:pos x="T20" y="T21"/>
                  </a:cxn>
                  <a:cxn ang="T131">
                    <a:pos x="T22" y="T23"/>
                  </a:cxn>
                  <a:cxn ang="T132">
                    <a:pos x="T24" y="T25"/>
                  </a:cxn>
                  <a:cxn ang="T133">
                    <a:pos x="T26" y="T27"/>
                  </a:cxn>
                  <a:cxn ang="T134">
                    <a:pos x="T28" y="T29"/>
                  </a:cxn>
                  <a:cxn ang="T135">
                    <a:pos x="T30" y="T31"/>
                  </a:cxn>
                  <a:cxn ang="T136">
                    <a:pos x="T32" y="T33"/>
                  </a:cxn>
                  <a:cxn ang="T137">
                    <a:pos x="T34" y="T35"/>
                  </a:cxn>
                  <a:cxn ang="T138">
                    <a:pos x="T36" y="T37"/>
                  </a:cxn>
                  <a:cxn ang="T139">
                    <a:pos x="T38" y="T39"/>
                  </a:cxn>
                  <a:cxn ang="T140">
                    <a:pos x="T40" y="T41"/>
                  </a:cxn>
                  <a:cxn ang="T141">
                    <a:pos x="T42" y="T43"/>
                  </a:cxn>
                  <a:cxn ang="T142">
                    <a:pos x="T44" y="T45"/>
                  </a:cxn>
                  <a:cxn ang="T143">
                    <a:pos x="T46" y="T47"/>
                  </a:cxn>
                  <a:cxn ang="T144">
                    <a:pos x="T48" y="T49"/>
                  </a:cxn>
                  <a:cxn ang="T145">
                    <a:pos x="T50" y="T51"/>
                  </a:cxn>
                  <a:cxn ang="T146">
                    <a:pos x="T52" y="T53"/>
                  </a:cxn>
                  <a:cxn ang="T147">
                    <a:pos x="T54" y="T55"/>
                  </a:cxn>
                  <a:cxn ang="T148">
                    <a:pos x="T56" y="T57"/>
                  </a:cxn>
                  <a:cxn ang="T149">
                    <a:pos x="T58" y="T59"/>
                  </a:cxn>
                  <a:cxn ang="T150">
                    <a:pos x="T60" y="T61"/>
                  </a:cxn>
                  <a:cxn ang="T151">
                    <a:pos x="T62" y="T63"/>
                  </a:cxn>
                  <a:cxn ang="T152">
                    <a:pos x="T64" y="T65"/>
                  </a:cxn>
                  <a:cxn ang="T153">
                    <a:pos x="T66" y="T67"/>
                  </a:cxn>
                  <a:cxn ang="T154">
                    <a:pos x="T68" y="T69"/>
                  </a:cxn>
                  <a:cxn ang="T155">
                    <a:pos x="T70" y="T71"/>
                  </a:cxn>
                  <a:cxn ang="T156">
                    <a:pos x="T72" y="T73"/>
                  </a:cxn>
                  <a:cxn ang="T157">
                    <a:pos x="T74" y="T75"/>
                  </a:cxn>
                  <a:cxn ang="T158">
                    <a:pos x="T76" y="T77"/>
                  </a:cxn>
                  <a:cxn ang="T159">
                    <a:pos x="T78" y="T79"/>
                  </a:cxn>
                  <a:cxn ang="T160">
                    <a:pos x="T80" y="T81"/>
                  </a:cxn>
                  <a:cxn ang="T161">
                    <a:pos x="T82" y="T83"/>
                  </a:cxn>
                  <a:cxn ang="T162">
                    <a:pos x="T84" y="T85"/>
                  </a:cxn>
                  <a:cxn ang="T163">
                    <a:pos x="T86" y="T87"/>
                  </a:cxn>
                  <a:cxn ang="T164">
                    <a:pos x="T88" y="T89"/>
                  </a:cxn>
                  <a:cxn ang="T165">
                    <a:pos x="T90" y="T91"/>
                  </a:cxn>
                  <a:cxn ang="T166">
                    <a:pos x="T92" y="T93"/>
                  </a:cxn>
                  <a:cxn ang="T167">
                    <a:pos x="T94" y="T95"/>
                  </a:cxn>
                  <a:cxn ang="T168">
                    <a:pos x="T96" y="T97"/>
                  </a:cxn>
                  <a:cxn ang="T169">
                    <a:pos x="T98" y="T99"/>
                  </a:cxn>
                  <a:cxn ang="T170">
                    <a:pos x="T100" y="T101"/>
                  </a:cxn>
                  <a:cxn ang="T171">
                    <a:pos x="T102" y="T103"/>
                  </a:cxn>
                  <a:cxn ang="T172">
                    <a:pos x="T104" y="T105"/>
                  </a:cxn>
                  <a:cxn ang="T173">
                    <a:pos x="T106" y="T107"/>
                  </a:cxn>
                  <a:cxn ang="T174">
                    <a:pos x="T108" y="T109"/>
                  </a:cxn>
                  <a:cxn ang="T175">
                    <a:pos x="T110" y="T111"/>
                  </a:cxn>
                  <a:cxn ang="T176">
                    <a:pos x="T112" y="T113"/>
                  </a:cxn>
                  <a:cxn ang="T177">
                    <a:pos x="T114" y="T115"/>
                  </a:cxn>
                  <a:cxn ang="T178">
                    <a:pos x="T116" y="T117"/>
                  </a:cxn>
                  <a:cxn ang="T179">
                    <a:pos x="T118" y="T119"/>
                  </a:cxn>
                </a:cxnLst>
                <a:rect l="T180" t="T181" r="T182" b="T183"/>
                <a:pathLst>
                  <a:path w="2343" h="2198">
                    <a:moveTo>
                      <a:pt x="2343" y="1280"/>
                    </a:moveTo>
                    <a:lnTo>
                      <a:pt x="2305" y="1173"/>
                    </a:lnTo>
                    <a:lnTo>
                      <a:pt x="2268" y="1066"/>
                    </a:lnTo>
                    <a:lnTo>
                      <a:pt x="2231" y="960"/>
                    </a:lnTo>
                    <a:lnTo>
                      <a:pt x="2194" y="853"/>
                    </a:lnTo>
                    <a:lnTo>
                      <a:pt x="2156" y="747"/>
                    </a:lnTo>
                    <a:lnTo>
                      <a:pt x="2119" y="640"/>
                    </a:lnTo>
                    <a:lnTo>
                      <a:pt x="2082" y="533"/>
                    </a:lnTo>
                    <a:lnTo>
                      <a:pt x="2045" y="427"/>
                    </a:lnTo>
                    <a:lnTo>
                      <a:pt x="2007" y="320"/>
                    </a:lnTo>
                    <a:lnTo>
                      <a:pt x="1970" y="213"/>
                    </a:lnTo>
                    <a:lnTo>
                      <a:pt x="1933" y="107"/>
                    </a:lnTo>
                    <a:lnTo>
                      <a:pt x="1896" y="0"/>
                    </a:lnTo>
                    <a:lnTo>
                      <a:pt x="1849" y="17"/>
                    </a:lnTo>
                    <a:lnTo>
                      <a:pt x="1803" y="34"/>
                    </a:lnTo>
                    <a:lnTo>
                      <a:pt x="1757" y="52"/>
                    </a:lnTo>
                    <a:lnTo>
                      <a:pt x="1711" y="70"/>
                    </a:lnTo>
                    <a:lnTo>
                      <a:pt x="1665" y="89"/>
                    </a:lnTo>
                    <a:lnTo>
                      <a:pt x="1619" y="108"/>
                    </a:lnTo>
                    <a:lnTo>
                      <a:pt x="1574" y="128"/>
                    </a:lnTo>
                    <a:lnTo>
                      <a:pt x="1529" y="149"/>
                    </a:lnTo>
                    <a:lnTo>
                      <a:pt x="1484" y="170"/>
                    </a:lnTo>
                    <a:lnTo>
                      <a:pt x="1439" y="192"/>
                    </a:lnTo>
                    <a:lnTo>
                      <a:pt x="1395" y="214"/>
                    </a:lnTo>
                    <a:lnTo>
                      <a:pt x="1351" y="236"/>
                    </a:lnTo>
                    <a:lnTo>
                      <a:pt x="1307" y="260"/>
                    </a:lnTo>
                    <a:lnTo>
                      <a:pt x="1264" y="283"/>
                    </a:lnTo>
                    <a:lnTo>
                      <a:pt x="1221" y="308"/>
                    </a:lnTo>
                    <a:lnTo>
                      <a:pt x="1178" y="333"/>
                    </a:lnTo>
                    <a:lnTo>
                      <a:pt x="1135" y="358"/>
                    </a:lnTo>
                    <a:lnTo>
                      <a:pt x="1093" y="384"/>
                    </a:lnTo>
                    <a:lnTo>
                      <a:pt x="1051" y="410"/>
                    </a:lnTo>
                    <a:lnTo>
                      <a:pt x="1009" y="437"/>
                    </a:lnTo>
                    <a:lnTo>
                      <a:pt x="968" y="464"/>
                    </a:lnTo>
                    <a:lnTo>
                      <a:pt x="927" y="492"/>
                    </a:lnTo>
                    <a:lnTo>
                      <a:pt x="887" y="520"/>
                    </a:lnTo>
                    <a:lnTo>
                      <a:pt x="846" y="549"/>
                    </a:lnTo>
                    <a:lnTo>
                      <a:pt x="807" y="579"/>
                    </a:lnTo>
                    <a:lnTo>
                      <a:pt x="767" y="609"/>
                    </a:lnTo>
                    <a:lnTo>
                      <a:pt x="728" y="639"/>
                    </a:lnTo>
                    <a:lnTo>
                      <a:pt x="689" y="670"/>
                    </a:lnTo>
                    <a:lnTo>
                      <a:pt x="651" y="701"/>
                    </a:lnTo>
                    <a:lnTo>
                      <a:pt x="613" y="733"/>
                    </a:lnTo>
                    <a:lnTo>
                      <a:pt x="575" y="765"/>
                    </a:lnTo>
                    <a:lnTo>
                      <a:pt x="538" y="797"/>
                    </a:lnTo>
                    <a:lnTo>
                      <a:pt x="501" y="831"/>
                    </a:lnTo>
                    <a:lnTo>
                      <a:pt x="465" y="864"/>
                    </a:lnTo>
                    <a:lnTo>
                      <a:pt x="428" y="898"/>
                    </a:lnTo>
                    <a:lnTo>
                      <a:pt x="393" y="933"/>
                    </a:lnTo>
                    <a:lnTo>
                      <a:pt x="358" y="967"/>
                    </a:lnTo>
                    <a:lnTo>
                      <a:pt x="323" y="1003"/>
                    </a:lnTo>
                    <a:lnTo>
                      <a:pt x="289" y="1038"/>
                    </a:lnTo>
                    <a:lnTo>
                      <a:pt x="255" y="1075"/>
                    </a:lnTo>
                    <a:lnTo>
                      <a:pt x="221" y="1111"/>
                    </a:lnTo>
                    <a:lnTo>
                      <a:pt x="188" y="1148"/>
                    </a:lnTo>
                    <a:lnTo>
                      <a:pt x="156" y="1185"/>
                    </a:lnTo>
                    <a:lnTo>
                      <a:pt x="124" y="1223"/>
                    </a:lnTo>
                    <a:lnTo>
                      <a:pt x="92" y="1261"/>
                    </a:lnTo>
                    <a:lnTo>
                      <a:pt x="61" y="1300"/>
                    </a:lnTo>
                    <a:lnTo>
                      <a:pt x="30" y="1338"/>
                    </a:lnTo>
                    <a:lnTo>
                      <a:pt x="0" y="1378"/>
                    </a:lnTo>
                    <a:lnTo>
                      <a:pt x="90" y="1446"/>
                    </a:lnTo>
                    <a:lnTo>
                      <a:pt x="180" y="1514"/>
                    </a:lnTo>
                    <a:lnTo>
                      <a:pt x="270" y="1583"/>
                    </a:lnTo>
                    <a:lnTo>
                      <a:pt x="359" y="1651"/>
                    </a:lnTo>
                    <a:lnTo>
                      <a:pt x="449" y="1719"/>
                    </a:lnTo>
                    <a:lnTo>
                      <a:pt x="539" y="1788"/>
                    </a:lnTo>
                    <a:lnTo>
                      <a:pt x="629" y="1856"/>
                    </a:lnTo>
                    <a:lnTo>
                      <a:pt x="719" y="1924"/>
                    </a:lnTo>
                    <a:lnTo>
                      <a:pt x="809" y="1993"/>
                    </a:lnTo>
                    <a:lnTo>
                      <a:pt x="899" y="2061"/>
                    </a:lnTo>
                    <a:lnTo>
                      <a:pt x="989" y="2130"/>
                    </a:lnTo>
                    <a:lnTo>
                      <a:pt x="1079" y="2198"/>
                    </a:lnTo>
                    <a:lnTo>
                      <a:pt x="1099" y="2172"/>
                    </a:lnTo>
                    <a:lnTo>
                      <a:pt x="1119" y="2146"/>
                    </a:lnTo>
                    <a:lnTo>
                      <a:pt x="1140" y="2120"/>
                    </a:lnTo>
                    <a:lnTo>
                      <a:pt x="1161" y="2095"/>
                    </a:lnTo>
                    <a:lnTo>
                      <a:pt x="1182" y="2070"/>
                    </a:lnTo>
                    <a:lnTo>
                      <a:pt x="1204" y="2045"/>
                    </a:lnTo>
                    <a:lnTo>
                      <a:pt x="1226" y="2020"/>
                    </a:lnTo>
                    <a:lnTo>
                      <a:pt x="1248" y="1996"/>
                    </a:lnTo>
                    <a:lnTo>
                      <a:pt x="1271" y="1972"/>
                    </a:lnTo>
                    <a:lnTo>
                      <a:pt x="1294" y="1948"/>
                    </a:lnTo>
                    <a:lnTo>
                      <a:pt x="1317" y="1924"/>
                    </a:lnTo>
                    <a:lnTo>
                      <a:pt x="1341" y="1901"/>
                    </a:lnTo>
                    <a:lnTo>
                      <a:pt x="1364" y="1878"/>
                    </a:lnTo>
                    <a:lnTo>
                      <a:pt x="1388" y="1856"/>
                    </a:lnTo>
                    <a:lnTo>
                      <a:pt x="1413" y="1833"/>
                    </a:lnTo>
                    <a:lnTo>
                      <a:pt x="1437" y="1811"/>
                    </a:lnTo>
                    <a:lnTo>
                      <a:pt x="1462" y="1789"/>
                    </a:lnTo>
                    <a:lnTo>
                      <a:pt x="1487" y="1768"/>
                    </a:lnTo>
                    <a:lnTo>
                      <a:pt x="1513" y="1747"/>
                    </a:lnTo>
                    <a:lnTo>
                      <a:pt x="1538" y="1726"/>
                    </a:lnTo>
                    <a:lnTo>
                      <a:pt x="1564" y="1705"/>
                    </a:lnTo>
                    <a:lnTo>
                      <a:pt x="1590" y="1685"/>
                    </a:lnTo>
                    <a:lnTo>
                      <a:pt x="1616" y="1665"/>
                    </a:lnTo>
                    <a:lnTo>
                      <a:pt x="1643" y="1646"/>
                    </a:lnTo>
                    <a:lnTo>
                      <a:pt x="1670" y="1626"/>
                    </a:lnTo>
                    <a:lnTo>
                      <a:pt x="1697" y="1608"/>
                    </a:lnTo>
                    <a:lnTo>
                      <a:pt x="1724" y="1589"/>
                    </a:lnTo>
                    <a:lnTo>
                      <a:pt x="1752" y="1571"/>
                    </a:lnTo>
                    <a:lnTo>
                      <a:pt x="1779" y="1553"/>
                    </a:lnTo>
                    <a:lnTo>
                      <a:pt x="1807" y="1535"/>
                    </a:lnTo>
                    <a:lnTo>
                      <a:pt x="1836" y="1518"/>
                    </a:lnTo>
                    <a:lnTo>
                      <a:pt x="1864" y="1501"/>
                    </a:lnTo>
                    <a:lnTo>
                      <a:pt x="1892" y="1485"/>
                    </a:lnTo>
                    <a:lnTo>
                      <a:pt x="1921" y="1468"/>
                    </a:lnTo>
                    <a:lnTo>
                      <a:pt x="1950" y="1453"/>
                    </a:lnTo>
                    <a:lnTo>
                      <a:pt x="1979" y="1437"/>
                    </a:lnTo>
                    <a:lnTo>
                      <a:pt x="2009" y="1422"/>
                    </a:lnTo>
                    <a:lnTo>
                      <a:pt x="2038" y="1407"/>
                    </a:lnTo>
                    <a:lnTo>
                      <a:pt x="2068" y="1393"/>
                    </a:lnTo>
                    <a:lnTo>
                      <a:pt x="2098" y="1379"/>
                    </a:lnTo>
                    <a:lnTo>
                      <a:pt x="2128" y="1365"/>
                    </a:lnTo>
                    <a:lnTo>
                      <a:pt x="2158" y="1352"/>
                    </a:lnTo>
                    <a:lnTo>
                      <a:pt x="2189" y="1339"/>
                    </a:lnTo>
                    <a:lnTo>
                      <a:pt x="2219" y="1326"/>
                    </a:lnTo>
                    <a:lnTo>
                      <a:pt x="2250" y="1314"/>
                    </a:lnTo>
                    <a:lnTo>
                      <a:pt x="2281" y="1302"/>
                    </a:lnTo>
                    <a:lnTo>
                      <a:pt x="2311" y="1291"/>
                    </a:lnTo>
                    <a:lnTo>
                      <a:pt x="2343" y="1280"/>
                    </a:lnTo>
                  </a:path>
                </a:pathLst>
              </a:custGeom>
              <a:solidFill>
                <a:srgbClr val="FF6600">
                  <a:alpha val="89804"/>
                </a:srgbClr>
              </a:solidFill>
              <a:ln w="25400">
                <a:noFill/>
                <a:prstDash val="solid"/>
                <a:round/>
                <a:headEnd/>
                <a:tailEnd/>
              </a:ln>
              <a:effectLst>
                <a:outerShdw blurRad="44450" dist="27940" dir="5400000" algn="ctr">
                  <a:srgbClr val="000000">
                    <a:alpha val="32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balanced" dir="t">
                  <a:rot lat="0" lon="0" rev="8700000"/>
                </a:lightRig>
              </a:scene3d>
              <a:sp3d>
                <a:bevelT w="190500" h="38100"/>
              </a:sp3d>
            </xdr:spPr>
          </xdr:sp>
        </xdr:grpSp>
      </xdr:grpSp>
      <xdr:graphicFrame macro="">
        <xdr:nvGraphicFramePr>
          <xdr:cNvPr id="182" name="Chart 2"/>
          <xdr:cNvGraphicFramePr>
            <a:graphicFrameLocks/>
          </xdr:cNvGraphicFramePr>
        </xdr:nvGraphicFramePr>
        <xdr:xfrm>
          <a:off x="482512" y="4076698"/>
          <a:ext cx="1108164" cy="751599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2"/>
          </a:graphicData>
        </a:graphic>
      </xdr:graphicFrame>
      <xdr:sp macro="" textlink="">
        <xdr:nvSpPr>
          <xdr:cNvPr id="183" name="Oval 3"/>
          <xdr:cNvSpPr/>
        </xdr:nvSpPr>
        <xdr:spPr bwMode="auto">
          <a:xfrm>
            <a:off x="806513" y="4471843"/>
            <a:ext cx="463543" cy="468000"/>
          </a:xfrm>
          <a:prstGeom prst="ellipse">
            <a:avLst/>
          </a:prstGeom>
          <a:solidFill>
            <a:schemeClr val="tx1">
              <a:lumMod val="85000"/>
              <a:lumOff val="15000"/>
            </a:schemeClr>
          </a:solidFill>
          <a:ln>
            <a:noFill/>
          </a:ln>
          <a:effectLst>
            <a:outerShdw blurRad="44450" dist="27940" dir="5400000" algn="ctr">
              <a:srgbClr val="000000">
                <a:alpha val="32000"/>
              </a:srgbClr>
            </a:outerShdw>
          </a:effectLst>
          <a:scene3d>
            <a:camera prst="perspectiveFront"/>
            <a:lightRig rig="balanced" dir="t">
              <a:rot lat="0" lon="0" rev="8700000"/>
            </a:lightRig>
          </a:scene3d>
          <a:sp3d>
            <a:bevelT w="190500" h="38100"/>
          </a:sp3d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endParaRPr lang="en-US" sz="1100"/>
          </a:p>
        </xdr:txBody>
      </xdr:sp>
      <xdr:sp macro="" textlink="$I$30">
        <xdr:nvSpPr>
          <xdr:cNvPr id="184" name="TextBox 483"/>
          <xdr:cNvSpPr txBox="1"/>
        </xdr:nvSpPr>
        <xdr:spPr bwMode="auto">
          <a:xfrm>
            <a:off x="752475" y="4584250"/>
            <a:ext cx="547354" cy="254450"/>
          </a:xfrm>
          <a:prstGeom prst="rect">
            <a:avLst/>
          </a:prstGeom>
          <a:noFill/>
          <a:ln w="9525" cmpd="sng">
            <a:noFill/>
          </a:ln>
          <a:effectLst>
            <a:outerShdw blurRad="44450" dist="27940" dir="5400000" algn="ctr">
              <a:srgbClr val="000000">
                <a:alpha val="32000"/>
              </a:srgbClr>
            </a:outerShdw>
          </a:effectLst>
          <a:scene3d>
            <a:camera prst="perspectiveFront"/>
            <a:lightRig rig="balanced" dir="t">
              <a:rot lat="0" lon="0" rev="8700000"/>
            </a:lightRig>
          </a:scene3d>
          <a:sp3d>
            <a:bevelT w="190500" h="38100"/>
          </a:sp3d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pPr algn="ctr"/>
            <a:fld id="{83EA7D05-DC03-4988-9A2C-6685D7510221}" type="TxLink">
              <a:rPr lang="en-US" sz="1100" b="1" i="0" u="none" strike="noStrike">
                <a:solidFill>
                  <a:schemeClr val="bg1"/>
                </a:solidFill>
                <a:latin typeface="Calibri"/>
                <a:cs typeface="Calibri"/>
              </a:rPr>
              <a:pPr algn="ctr"/>
              <a:t>#VALOR!</a:t>
            </a:fld>
            <a:endParaRPr lang="en-US" sz="1100" b="1">
              <a:solidFill>
                <a:schemeClr val="bg1"/>
              </a:solidFill>
              <a:latin typeface="Arial" pitchFamily="34" charset="0"/>
              <a:cs typeface="Arial" pitchFamily="34" charset="0"/>
            </a:endParaRPr>
          </a:p>
        </xdr:txBody>
      </xdr:sp>
    </xdr:grpSp>
    <xdr:clientData/>
  </xdr:twoCellAnchor>
  <xdr:twoCellAnchor>
    <xdr:from>
      <xdr:col>23</xdr:col>
      <xdr:colOff>457200</xdr:colOff>
      <xdr:row>17</xdr:row>
      <xdr:rowOff>37233</xdr:rowOff>
    </xdr:from>
    <xdr:to>
      <xdr:col>24</xdr:col>
      <xdr:colOff>394954</xdr:colOff>
      <xdr:row>18</xdr:row>
      <xdr:rowOff>132356</xdr:rowOff>
    </xdr:to>
    <xdr:sp macro="" textlink="$AL$18">
      <xdr:nvSpPr>
        <xdr:cNvPr id="197" name="TextBox 483"/>
        <xdr:cNvSpPr txBox="1"/>
      </xdr:nvSpPr>
      <xdr:spPr bwMode="auto">
        <a:xfrm>
          <a:off x="2997200" y="2746566"/>
          <a:ext cx="544532" cy="257401"/>
        </a:xfrm>
        <a:prstGeom prst="rect">
          <a:avLst/>
        </a:prstGeom>
        <a:solidFill>
          <a:srgbClr val="92D050"/>
        </a:solidFill>
        <a:ln w="9525" cmpd="sng"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perspectiveFront"/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ctr"/>
          <a:fld id="{DBCE639E-F445-4601-8228-3C78EEF79C2D}" type="TxLink">
            <a:rPr lang="en-US" sz="1100" b="1" i="0" u="none" strike="noStrike">
              <a:solidFill>
                <a:schemeClr val="bg1"/>
              </a:solidFill>
              <a:latin typeface="Calibri"/>
              <a:ea typeface="+mn-ea"/>
              <a:cs typeface="Calibri"/>
            </a:rPr>
            <a:pPr marL="0" indent="0" algn="ctr"/>
            <a:t>19</a:t>
          </a:fld>
          <a:endParaRPr lang="en-US" sz="1000" b="1" i="0" u="none" strike="noStrike">
            <a:solidFill>
              <a:schemeClr val="bg1"/>
            </a:solidFill>
            <a:latin typeface="Arialri"/>
            <a:ea typeface="+mn-ea"/>
            <a:cs typeface="Arial" pitchFamily="34" charset="0"/>
          </a:endParaRPr>
        </a:p>
      </xdr:txBody>
    </xdr:sp>
    <xdr:clientData/>
  </xdr:twoCellAnchor>
  <xdr:twoCellAnchor>
    <xdr:from>
      <xdr:col>22</xdr:col>
      <xdr:colOff>190500</xdr:colOff>
      <xdr:row>17</xdr:row>
      <xdr:rowOff>37233</xdr:rowOff>
    </xdr:from>
    <xdr:to>
      <xdr:col>23</xdr:col>
      <xdr:colOff>128254</xdr:colOff>
      <xdr:row>18</xdr:row>
      <xdr:rowOff>132356</xdr:rowOff>
    </xdr:to>
    <xdr:sp macro="" textlink="$I$30">
      <xdr:nvSpPr>
        <xdr:cNvPr id="198" name="TextBox 483"/>
        <xdr:cNvSpPr txBox="1"/>
      </xdr:nvSpPr>
      <xdr:spPr bwMode="auto">
        <a:xfrm>
          <a:off x="2123722" y="2746566"/>
          <a:ext cx="544532" cy="257401"/>
        </a:xfrm>
        <a:prstGeom prst="rect">
          <a:avLst/>
        </a:prstGeom>
        <a:solidFill>
          <a:schemeClr val="bg2">
            <a:lumMod val="25000"/>
          </a:schemeClr>
        </a:solidFill>
        <a:ln w="9525" cmpd="sng"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perspectiveFront"/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fld id="{D19C15A9-EC05-4764-9798-6652E5C1EF12}" type="TxLink">
            <a:rPr lang="en-US" sz="1100" b="1" i="0" u="none" strike="noStrike">
              <a:solidFill>
                <a:schemeClr val="bg1"/>
              </a:solidFill>
              <a:latin typeface="Calibri"/>
              <a:cs typeface="Calibri"/>
            </a:rPr>
            <a:pPr algn="ctr"/>
            <a:t>#VALOR!</a:t>
          </a:fld>
          <a:endParaRPr lang="en-US" sz="1100" b="1">
            <a:solidFill>
              <a:schemeClr val="bg1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23</xdr:col>
      <xdr:colOff>114300</xdr:colOff>
      <xdr:row>17</xdr:row>
      <xdr:rowOff>46758</xdr:rowOff>
    </xdr:from>
    <xdr:to>
      <xdr:col>23</xdr:col>
      <xdr:colOff>447675</xdr:colOff>
      <xdr:row>18</xdr:row>
      <xdr:rowOff>106506</xdr:rowOff>
    </xdr:to>
    <xdr:sp macro="" textlink="">
      <xdr:nvSpPr>
        <xdr:cNvPr id="199" name="CaixaDeTexto 198"/>
        <xdr:cNvSpPr txBox="1"/>
      </xdr:nvSpPr>
      <xdr:spPr>
        <a:xfrm>
          <a:off x="2654300" y="2756091"/>
          <a:ext cx="333375" cy="2220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pt-BR" sz="1000">
              <a:latin typeface="+mn-lt"/>
            </a:rPr>
            <a:t>de</a:t>
          </a:r>
        </a:p>
      </xdr:txBody>
    </xdr:sp>
    <xdr:clientData/>
  </xdr:twoCellAnchor>
  <xdr:twoCellAnchor>
    <xdr:from>
      <xdr:col>15</xdr:col>
      <xdr:colOff>0</xdr:colOff>
      <xdr:row>50</xdr:row>
      <xdr:rowOff>0</xdr:rowOff>
    </xdr:from>
    <xdr:to>
      <xdr:col>26</xdr:col>
      <xdr:colOff>289277</xdr:colOff>
      <xdr:row>62</xdr:row>
      <xdr:rowOff>165100</xdr:rowOff>
    </xdr:to>
    <xdr:graphicFrame macro="">
      <xdr:nvGraphicFramePr>
        <xdr:cNvPr id="201" name="Gráfico 20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22</xdr:col>
      <xdr:colOff>589287</xdr:colOff>
      <xdr:row>49</xdr:row>
      <xdr:rowOff>180580</xdr:rowOff>
    </xdr:from>
    <xdr:to>
      <xdr:col>23</xdr:col>
      <xdr:colOff>195922</xdr:colOff>
      <xdr:row>51</xdr:row>
      <xdr:rowOff>82322</xdr:rowOff>
    </xdr:to>
    <xdr:sp macro="" textlink="">
      <xdr:nvSpPr>
        <xdr:cNvPr id="202" name="Seta para cima 201"/>
        <xdr:cNvSpPr/>
      </xdr:nvSpPr>
      <xdr:spPr>
        <a:xfrm>
          <a:off x="10134340" y="8428896"/>
          <a:ext cx="234950" cy="276058"/>
        </a:xfrm>
        <a:prstGeom prst="upArrow">
          <a:avLst/>
        </a:prstGeom>
        <a:solidFill>
          <a:srgbClr val="92D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18</xdr:col>
      <xdr:colOff>0</xdr:colOff>
      <xdr:row>8</xdr:row>
      <xdr:rowOff>51288</xdr:rowOff>
    </xdr:from>
    <xdr:to>
      <xdr:col>20</xdr:col>
      <xdr:colOff>600075</xdr:colOff>
      <xdr:row>19</xdr:row>
      <xdr:rowOff>147205</xdr:rowOff>
    </xdr:to>
    <xdr:sp macro="" textlink="">
      <xdr:nvSpPr>
        <xdr:cNvPr id="203" name="Rounded Rectangle 248"/>
        <xdr:cNvSpPr/>
      </xdr:nvSpPr>
      <xdr:spPr bwMode="auto">
        <a:xfrm>
          <a:off x="3866444" y="1300121"/>
          <a:ext cx="1813631" cy="1880973"/>
        </a:xfrm>
        <a:prstGeom prst="roundRect">
          <a:avLst>
            <a:gd name="adj" fmla="val 10723"/>
          </a:avLst>
        </a:prstGeom>
        <a:solidFill>
          <a:schemeClr val="bg1"/>
        </a:solidFill>
        <a:ln>
          <a:noFill/>
        </a:ln>
        <a:scene3d>
          <a:camera prst="orthographicFront"/>
          <a:lightRig rig="soft" dir="t"/>
        </a:scene3d>
        <a:sp3d prstMaterial="matte">
          <a:bevelT w="165100" h="165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marL="0" indent="0" algn="ctr"/>
          <a:endParaRPr lang="en-US" sz="1100">
            <a:solidFill>
              <a:sysClr val="windowText" lastClr="000000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18</xdr:col>
      <xdr:colOff>72357</xdr:colOff>
      <xdr:row>15</xdr:row>
      <xdr:rowOff>10680</xdr:rowOff>
    </xdr:from>
    <xdr:to>
      <xdr:col>20</xdr:col>
      <xdr:colOff>495301</xdr:colOff>
      <xdr:row>16</xdr:row>
      <xdr:rowOff>108528</xdr:rowOff>
    </xdr:to>
    <xdr:sp macro="" textlink="$AI$28">
      <xdr:nvSpPr>
        <xdr:cNvPr id="204" name="TextBox 474"/>
        <xdr:cNvSpPr txBox="1"/>
      </xdr:nvSpPr>
      <xdr:spPr bwMode="auto">
        <a:xfrm>
          <a:off x="3938801" y="2395458"/>
          <a:ext cx="1636500" cy="260126"/>
        </a:xfrm>
        <a:prstGeom prst="rect">
          <a:avLst/>
        </a:prstGeom>
        <a:solidFill>
          <a:schemeClr val="bg1">
            <a:lumMod val="5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b"/>
        <a:lstStyle/>
        <a:p>
          <a:pPr algn="ctr"/>
          <a:fld id="{2F38FC42-975B-497D-89E6-62EA88CB56F0}" type="TxLink">
            <a:rPr lang="en-US" sz="1000" b="1" i="0" u="none" strike="noStrike">
              <a:solidFill>
                <a:schemeClr val="bg1"/>
              </a:solidFill>
              <a:latin typeface="Calibri"/>
              <a:cs typeface="Calibri"/>
            </a:rPr>
            <a:pPr algn="ctr"/>
            <a:t>% Médio Gasto c/Pessoal</a:t>
          </a:fld>
          <a:endParaRPr lang="en-US" sz="1000" b="1">
            <a:solidFill>
              <a:schemeClr val="bg1"/>
            </a:solidFill>
            <a:latin typeface="+mn-lt"/>
            <a:cs typeface="Arial" pitchFamily="34" charset="0"/>
          </a:endParaRPr>
        </a:p>
      </xdr:txBody>
    </xdr:sp>
    <xdr:clientData/>
  </xdr:twoCellAnchor>
  <xdr:twoCellAnchor>
    <xdr:from>
      <xdr:col>18</xdr:col>
      <xdr:colOff>88866</xdr:colOff>
      <xdr:row>9</xdr:row>
      <xdr:rowOff>44621</xdr:rowOff>
    </xdr:from>
    <xdr:to>
      <xdr:col>20</xdr:col>
      <xdr:colOff>492746</xdr:colOff>
      <xdr:row>15</xdr:row>
      <xdr:rowOff>43993</xdr:rowOff>
    </xdr:to>
    <xdr:grpSp>
      <xdr:nvGrpSpPr>
        <xdr:cNvPr id="205" name="Grupo 204"/>
        <xdr:cNvGrpSpPr/>
      </xdr:nvGrpSpPr>
      <xdr:grpSpPr>
        <a:xfrm>
          <a:off x="7748971" y="1454989"/>
          <a:ext cx="1620407" cy="961899"/>
          <a:chOff x="222216" y="3968921"/>
          <a:chExt cx="1623080" cy="970922"/>
        </a:xfrm>
      </xdr:grpSpPr>
      <xdr:grpSp>
        <xdr:nvGrpSpPr>
          <xdr:cNvPr id="206" name="Grupo 95"/>
          <xdr:cNvGrpSpPr/>
        </xdr:nvGrpSpPr>
        <xdr:grpSpPr>
          <a:xfrm>
            <a:off x="222216" y="3968921"/>
            <a:ext cx="1623080" cy="860254"/>
            <a:chOff x="155541" y="4035596"/>
            <a:chExt cx="1623080" cy="860254"/>
          </a:xfrm>
        </xdr:grpSpPr>
        <xdr:sp macro="" textlink="'Dashboard Diagnóstico'!AJ83">
          <xdr:nvSpPr>
            <xdr:cNvPr id="210" name="TextBox 476"/>
            <xdr:cNvSpPr txBox="1"/>
          </xdr:nvSpPr>
          <xdr:spPr bwMode="auto">
            <a:xfrm>
              <a:off x="312537" y="4686010"/>
              <a:ext cx="373263" cy="209840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wrap="square" rtlCol="0" anchor="ctr"/>
            <a:lstStyle/>
            <a:p>
              <a:pPr algn="ctr"/>
              <a:fld id="{996F98E7-1C81-4575-A6C3-C29F5C991BE1}" type="TxLink">
                <a:rPr lang="en-US" sz="700" b="1" i="0" u="none" strike="noStrike" cap="none" spc="0">
                  <a:ln>
                    <a:noFill/>
                  </a:ln>
                  <a:solidFill>
                    <a:srgbClr val="000000"/>
                  </a:solidFill>
                  <a:effectLst/>
                  <a:latin typeface="Calibri"/>
                  <a:cs typeface="Calibri"/>
                </a:rPr>
                <a:pPr algn="ctr"/>
                <a:t>10</a:t>
              </a:fld>
              <a:endParaRPr lang="en-US" sz="700" b="1" cap="none" spc="0">
                <a:ln>
                  <a:noFill/>
                </a:ln>
                <a:solidFill>
                  <a:sysClr val="windowText" lastClr="000000"/>
                </a:solidFill>
                <a:effectLst/>
                <a:latin typeface="+mn-lt"/>
              </a:endParaRPr>
            </a:p>
          </xdr:txBody>
        </xdr:sp>
        <xdr:sp macro="" textlink="'Dashboard Diagnóstico'!AJ86">
          <xdr:nvSpPr>
            <xdr:cNvPr id="211" name="TextBox 477"/>
            <xdr:cNvSpPr txBox="1"/>
          </xdr:nvSpPr>
          <xdr:spPr bwMode="auto">
            <a:xfrm>
              <a:off x="428768" y="4464593"/>
              <a:ext cx="276082" cy="174082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wrap="square" rtlCol="0" anchor="ctr"/>
            <a:lstStyle/>
            <a:p>
              <a:pPr algn="ctr"/>
              <a:fld id="{D9112097-5C0F-4D2C-A52C-EE70B632664F}" type="TxLink">
                <a:rPr lang="en-US" sz="700" b="1" i="0" u="none" strike="noStrike" cap="none" spc="0">
                  <a:ln>
                    <a:noFill/>
                  </a:ln>
                  <a:solidFill>
                    <a:srgbClr val="000000"/>
                  </a:solidFill>
                  <a:effectLst/>
                  <a:latin typeface="Calibri"/>
                  <a:cs typeface="Calibri"/>
                </a:rPr>
                <a:pPr algn="ctr"/>
                <a:t>20</a:t>
              </a:fld>
              <a:endParaRPr lang="en-US" sz="700" b="1" cap="none" spc="0">
                <a:ln>
                  <a:noFill/>
                </a:ln>
                <a:solidFill>
                  <a:sysClr val="windowText" lastClr="000000"/>
                </a:solidFill>
                <a:effectLst/>
                <a:latin typeface="+mn-lt"/>
              </a:endParaRPr>
            </a:p>
          </xdr:txBody>
        </xdr:sp>
        <xdr:sp macro="" textlink="'Dashboard Diagnóstico'!AJ87">
          <xdr:nvSpPr>
            <xdr:cNvPr id="212" name="TextBox 478"/>
            <xdr:cNvSpPr txBox="1"/>
          </xdr:nvSpPr>
          <xdr:spPr bwMode="auto">
            <a:xfrm>
              <a:off x="683492" y="4268354"/>
              <a:ext cx="278533" cy="236971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wrap="square" rtlCol="0" anchor="ctr"/>
            <a:lstStyle/>
            <a:p>
              <a:pPr algn="ctr"/>
              <a:fld id="{2C610CC7-3E56-43A2-8DA1-BB4F7630B365}" type="TxLink">
                <a:rPr lang="en-US" sz="700" b="1" i="0" u="none" strike="noStrike" cap="none" spc="0">
                  <a:ln>
                    <a:noFill/>
                  </a:ln>
                  <a:solidFill>
                    <a:srgbClr val="000000"/>
                  </a:solidFill>
                  <a:effectLst/>
                  <a:latin typeface="Calibri"/>
                  <a:cs typeface="Calibri"/>
                </a:rPr>
                <a:pPr algn="ctr"/>
                <a:t>30</a:t>
              </a:fld>
              <a:endParaRPr lang="en-US" sz="700" b="1" cap="none" spc="0">
                <a:ln>
                  <a:noFill/>
                </a:ln>
                <a:solidFill>
                  <a:sysClr val="windowText" lastClr="000000"/>
                </a:solidFill>
                <a:effectLst/>
                <a:latin typeface="+mn-lt"/>
              </a:endParaRPr>
            </a:p>
          </xdr:txBody>
        </xdr:sp>
        <xdr:sp macro="" textlink="'Dashboard Diagnóstico'!AJ88">
          <xdr:nvSpPr>
            <xdr:cNvPr id="213" name="TextBox 479"/>
            <xdr:cNvSpPr txBox="1"/>
          </xdr:nvSpPr>
          <xdr:spPr bwMode="auto">
            <a:xfrm>
              <a:off x="965422" y="4291624"/>
              <a:ext cx="305777" cy="185126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wrap="square" rtlCol="0" anchor="ctr"/>
            <a:lstStyle/>
            <a:p>
              <a:pPr algn="ctr"/>
              <a:fld id="{F0555615-ECD4-4461-95E5-05E6B091E532}" type="TxLink">
                <a:rPr lang="en-US" sz="700" b="1" i="0" u="none" strike="noStrike" cap="none" spc="0">
                  <a:ln>
                    <a:noFill/>
                  </a:ln>
                  <a:solidFill>
                    <a:srgbClr val="000000"/>
                  </a:solidFill>
                  <a:effectLst/>
                  <a:latin typeface="Calibri"/>
                  <a:cs typeface="Calibri"/>
                </a:rPr>
                <a:pPr algn="ctr"/>
                <a:t>40</a:t>
              </a:fld>
              <a:endParaRPr lang="en-US" sz="700" b="1" cap="none" spc="0">
                <a:ln>
                  <a:noFill/>
                </a:ln>
                <a:solidFill>
                  <a:sysClr val="windowText" lastClr="000000"/>
                </a:solidFill>
                <a:effectLst/>
                <a:latin typeface="+mn-lt"/>
              </a:endParaRPr>
            </a:p>
          </xdr:txBody>
        </xdr:sp>
        <xdr:sp macro="" textlink="'Dashboard Diagnóstico'!AJ89">
          <xdr:nvSpPr>
            <xdr:cNvPr id="214" name="TextBox 480"/>
            <xdr:cNvSpPr txBox="1"/>
          </xdr:nvSpPr>
          <xdr:spPr bwMode="auto">
            <a:xfrm>
              <a:off x="1177275" y="4440236"/>
              <a:ext cx="313343" cy="2079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wrap="square" rtlCol="0" anchor="ctr"/>
            <a:lstStyle/>
            <a:p>
              <a:pPr algn="ctr"/>
              <a:fld id="{A2B7EB14-0AF7-4FBD-84F0-4499BCF523A9}" type="TxLink">
                <a:rPr lang="en-US" sz="700" b="1" i="0" u="none" strike="noStrike" cap="none" spc="0">
                  <a:ln>
                    <a:noFill/>
                  </a:ln>
                  <a:solidFill>
                    <a:srgbClr val="000000"/>
                  </a:solidFill>
                  <a:effectLst/>
                  <a:latin typeface="Calibri"/>
                  <a:cs typeface="Calibri"/>
                </a:rPr>
                <a:pPr algn="ctr"/>
                <a:t>50</a:t>
              </a:fld>
              <a:endParaRPr lang="en-US" sz="700" b="1" cap="none" spc="0">
                <a:ln>
                  <a:noFill/>
                </a:ln>
                <a:solidFill>
                  <a:schemeClr val="tx1"/>
                </a:solidFill>
                <a:effectLst/>
                <a:latin typeface="+mn-lt"/>
              </a:endParaRPr>
            </a:p>
          </xdr:txBody>
        </xdr:sp>
        <xdr:sp macro="" textlink="'Dashboard Diagnóstico'!AJ84">
          <xdr:nvSpPr>
            <xdr:cNvPr id="215" name="TextBox 481"/>
            <xdr:cNvSpPr txBox="1"/>
          </xdr:nvSpPr>
          <xdr:spPr bwMode="auto">
            <a:xfrm>
              <a:off x="1246835" y="4676485"/>
              <a:ext cx="334315" cy="21936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wrap="square" rtlCol="0" anchor="ctr"/>
            <a:lstStyle/>
            <a:p>
              <a:pPr algn="ctr"/>
              <a:fld id="{95091A32-2D98-4232-AD05-EBDB7E784D1C}" type="TxLink">
                <a:rPr lang="en-US" sz="700" b="1" i="0" u="none" strike="noStrike" cap="none" spc="0">
                  <a:ln>
                    <a:noFill/>
                  </a:ln>
                  <a:solidFill>
                    <a:srgbClr val="000000"/>
                  </a:solidFill>
                  <a:effectLst/>
                  <a:latin typeface="Calibri"/>
                  <a:cs typeface="Calibri"/>
                </a:rPr>
                <a:pPr algn="ctr"/>
                <a:t>60</a:t>
              </a:fld>
              <a:endParaRPr lang="en-US" sz="700" b="1" cap="none" spc="0">
                <a:ln>
                  <a:noFill/>
                </a:ln>
                <a:solidFill>
                  <a:sysClr val="windowText" lastClr="000000"/>
                </a:solidFill>
                <a:effectLst/>
                <a:latin typeface="+mn-lt"/>
              </a:endParaRPr>
            </a:p>
          </xdr:txBody>
        </xdr:sp>
        <xdr:grpSp>
          <xdr:nvGrpSpPr>
            <xdr:cNvPr id="216" name="Grupo 2141"/>
            <xdr:cNvGrpSpPr>
              <a:grpSpLocks noChangeAspect="1"/>
            </xdr:cNvGrpSpPr>
          </xdr:nvGrpSpPr>
          <xdr:grpSpPr>
            <a:xfrm>
              <a:off x="155541" y="4035596"/>
              <a:ext cx="1623080" cy="756000"/>
              <a:chOff x="212691" y="3873671"/>
              <a:chExt cx="2337595" cy="1088806"/>
            </a:xfrm>
          </xdr:grpSpPr>
          <xdr:sp macro="" textlink="">
            <xdr:nvSpPr>
              <xdr:cNvPr id="217" name="Freeform 362"/>
              <xdr:cNvSpPr>
                <a:spLocks/>
              </xdr:cNvSpPr>
            </xdr:nvSpPr>
            <xdr:spPr bwMode="auto">
              <a:xfrm>
                <a:off x="1044566" y="3873671"/>
                <a:ext cx="673845" cy="399537"/>
              </a:xfrm>
              <a:custGeom>
                <a:avLst/>
                <a:gdLst>
                  <a:gd name="T0" fmla="*/ 2147483647 w 2344"/>
                  <a:gd name="T1" fmla="*/ 2147483647 h 1470"/>
                  <a:gd name="T2" fmla="*/ 2147483647 w 2344"/>
                  <a:gd name="T3" fmla="*/ 2147483647 h 1470"/>
                  <a:gd name="T4" fmla="*/ 2147483647 w 2344"/>
                  <a:gd name="T5" fmla="*/ 2147483647 h 1470"/>
                  <a:gd name="T6" fmla="*/ 2147483647 w 2344"/>
                  <a:gd name="T7" fmla="*/ 2147483647 h 1470"/>
                  <a:gd name="T8" fmla="*/ 2147483647 w 2344"/>
                  <a:gd name="T9" fmla="*/ 2147483647 h 1470"/>
                  <a:gd name="T10" fmla="*/ 2147483647 w 2344"/>
                  <a:gd name="T11" fmla="*/ 2147483647 h 1470"/>
                  <a:gd name="T12" fmla="*/ 2147483647 w 2344"/>
                  <a:gd name="T13" fmla="*/ 2147483647 h 1470"/>
                  <a:gd name="T14" fmla="*/ 2147483647 w 2344"/>
                  <a:gd name="T15" fmla="*/ 2147483647 h 1470"/>
                  <a:gd name="T16" fmla="*/ 2147483647 w 2344"/>
                  <a:gd name="T17" fmla="*/ 2147483647 h 1470"/>
                  <a:gd name="T18" fmla="*/ 2147483647 w 2344"/>
                  <a:gd name="T19" fmla="*/ 2147483647 h 1470"/>
                  <a:gd name="T20" fmla="*/ 2147483647 w 2344"/>
                  <a:gd name="T21" fmla="*/ 2147483647 h 1470"/>
                  <a:gd name="T22" fmla="*/ 2147483647 w 2344"/>
                  <a:gd name="T23" fmla="*/ 2147483647 h 1470"/>
                  <a:gd name="T24" fmla="*/ 2147483647 w 2344"/>
                  <a:gd name="T25" fmla="*/ 2147483647 h 1470"/>
                  <a:gd name="T26" fmla="*/ 2147483647 w 2344"/>
                  <a:gd name="T27" fmla="*/ 2147483647 h 1470"/>
                  <a:gd name="T28" fmla="*/ 2147483647 w 2344"/>
                  <a:gd name="T29" fmla="*/ 2147483647 h 1470"/>
                  <a:gd name="T30" fmla="*/ 2147483647 w 2344"/>
                  <a:gd name="T31" fmla="*/ 2147483647 h 1470"/>
                  <a:gd name="T32" fmla="*/ 2147483647 w 2344"/>
                  <a:gd name="T33" fmla="*/ 2147483647 h 1470"/>
                  <a:gd name="T34" fmla="*/ 2147483647 w 2344"/>
                  <a:gd name="T35" fmla="*/ 0 h 1470"/>
                  <a:gd name="T36" fmla="*/ 2147483647 w 2344"/>
                  <a:gd name="T37" fmla="*/ 0 h 1470"/>
                  <a:gd name="T38" fmla="*/ 2147483647 w 2344"/>
                  <a:gd name="T39" fmla="*/ 2147483647 h 1470"/>
                  <a:gd name="T40" fmla="*/ 2147483647 w 2344"/>
                  <a:gd name="T41" fmla="*/ 2147483647 h 1470"/>
                  <a:gd name="T42" fmla="*/ 2147483647 w 2344"/>
                  <a:gd name="T43" fmla="*/ 2147483647 h 1470"/>
                  <a:gd name="T44" fmla="*/ 2147483647 w 2344"/>
                  <a:gd name="T45" fmla="*/ 2147483647 h 1470"/>
                  <a:gd name="T46" fmla="*/ 2147483647 w 2344"/>
                  <a:gd name="T47" fmla="*/ 2147483647 h 1470"/>
                  <a:gd name="T48" fmla="*/ 2147483647 w 2344"/>
                  <a:gd name="T49" fmla="*/ 2147483647 h 1470"/>
                  <a:gd name="T50" fmla="*/ 2147483647 w 2344"/>
                  <a:gd name="T51" fmla="*/ 2147483647 h 1470"/>
                  <a:gd name="T52" fmla="*/ 2147483647 w 2344"/>
                  <a:gd name="T53" fmla="*/ 2147483647 h 1470"/>
                  <a:gd name="T54" fmla="*/ 2147483647 w 2344"/>
                  <a:gd name="T55" fmla="*/ 2147483647 h 1470"/>
                  <a:gd name="T56" fmla="*/ 2147483647 w 2344"/>
                  <a:gd name="T57" fmla="*/ 2147483647 h 1470"/>
                  <a:gd name="T58" fmla="*/ 2147483647 w 2344"/>
                  <a:gd name="T59" fmla="*/ 2147483647 h 1470"/>
                  <a:gd name="T60" fmla="*/ 2147483647 w 2344"/>
                  <a:gd name="T61" fmla="*/ 2147483647 h 1470"/>
                  <a:gd name="T62" fmla="*/ 2147483647 w 2344"/>
                  <a:gd name="T63" fmla="*/ 2147483647 h 1470"/>
                  <a:gd name="T64" fmla="*/ 2147483647 w 2344"/>
                  <a:gd name="T65" fmla="*/ 2147483647 h 1470"/>
                  <a:gd name="T66" fmla="*/ 2147483647 w 2344"/>
                  <a:gd name="T67" fmla="*/ 2147483647 h 1470"/>
                  <a:gd name="T68" fmla="*/ 2147483647 w 2344"/>
                  <a:gd name="T69" fmla="*/ 2147483647 h 1470"/>
                  <a:gd name="T70" fmla="*/ 2147483647 w 2344"/>
                  <a:gd name="T71" fmla="*/ 2147483647 h 1470"/>
                  <a:gd name="T72" fmla="*/ 2147483647 w 2344"/>
                  <a:gd name="T73" fmla="*/ 2147483647 h 1470"/>
                  <a:gd name="T74" fmla="*/ 2147483647 w 2344"/>
                  <a:gd name="T75" fmla="*/ 2147483647 h 1470"/>
                  <a:gd name="T76" fmla="*/ 2147483647 w 2344"/>
                  <a:gd name="T77" fmla="*/ 2147483647 h 1470"/>
                  <a:gd name="T78" fmla="*/ 2147483647 w 2344"/>
                  <a:gd name="T79" fmla="*/ 2147483647 h 1470"/>
                  <a:gd name="T80" fmla="*/ 2147483647 w 2344"/>
                  <a:gd name="T81" fmla="*/ 2147483647 h 1470"/>
                  <a:gd name="T82" fmla="*/ 2147483647 w 2344"/>
                  <a:gd name="T83" fmla="*/ 2147483647 h 1470"/>
                  <a:gd name="T84" fmla="*/ 2147483647 w 2344"/>
                  <a:gd name="T85" fmla="*/ 2147483647 h 1470"/>
                  <a:gd name="T86" fmla="*/ 2147483647 w 2344"/>
                  <a:gd name="T87" fmla="*/ 2147483647 h 1470"/>
                  <a:gd name="T88" fmla="*/ 2147483647 w 2344"/>
                  <a:gd name="T89" fmla="*/ 2147483647 h 1470"/>
                  <a:gd name="T90" fmla="*/ 2147483647 w 2344"/>
                  <a:gd name="T91" fmla="*/ 2147483647 h 1470"/>
                  <a:gd name="T92" fmla="*/ 2147483647 w 2344"/>
                  <a:gd name="T93" fmla="*/ 2147483647 h 1470"/>
                  <a:gd name="T94" fmla="*/ 2147483647 w 2344"/>
                  <a:gd name="T95" fmla="*/ 2147483647 h 1470"/>
                  <a:gd name="T96" fmla="*/ 2147483647 w 2344"/>
                  <a:gd name="T97" fmla="*/ 2147483647 h 1470"/>
                  <a:gd name="T98" fmla="*/ 2147483647 w 2344"/>
                  <a:gd name="T99" fmla="*/ 2147483647 h 1470"/>
                  <a:gd name="T100" fmla="*/ 2147483647 w 2344"/>
                  <a:gd name="T101" fmla="*/ 2147483647 h 1470"/>
                  <a:gd name="T102" fmla="*/ 2147483647 w 2344"/>
                  <a:gd name="T103" fmla="*/ 2147483647 h 1470"/>
                  <a:gd name="T104" fmla="*/ 2147483647 w 2344"/>
                  <a:gd name="T105" fmla="*/ 2147483647 h 1470"/>
                  <a:gd name="T106" fmla="*/ 2147483647 w 2344"/>
                  <a:gd name="T107" fmla="*/ 2147483647 h 1470"/>
                  <a:gd name="T108" fmla="*/ 2147483647 w 2344"/>
                  <a:gd name="T109" fmla="*/ 2147483647 h 1470"/>
                  <a:gd name="T110" fmla="*/ 2147483647 w 2344"/>
                  <a:gd name="T111" fmla="*/ 2147483647 h 1470"/>
                  <a:gd name="T112" fmla="*/ 2147483647 w 2344"/>
                  <a:gd name="T113" fmla="*/ 2147483647 h 1470"/>
                  <a:gd name="T114" fmla="*/ 2147483647 w 2344"/>
                  <a:gd name="T115" fmla="*/ 2147483647 h 1470"/>
                  <a:gd name="T116" fmla="*/ 2147483647 w 2344"/>
                  <a:gd name="T117" fmla="*/ 2147483647 h 1470"/>
                  <a:gd name="T118" fmla="*/ 2147483647 w 2344"/>
                  <a:gd name="T119" fmla="*/ 2147483647 h 1470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  <a:gd name="T132" fmla="*/ 0 60000 65536"/>
                  <a:gd name="T133" fmla="*/ 0 60000 65536"/>
                  <a:gd name="T134" fmla="*/ 0 60000 65536"/>
                  <a:gd name="T135" fmla="*/ 0 60000 65536"/>
                  <a:gd name="T136" fmla="*/ 0 60000 65536"/>
                  <a:gd name="T137" fmla="*/ 0 60000 65536"/>
                  <a:gd name="T138" fmla="*/ 0 60000 65536"/>
                  <a:gd name="T139" fmla="*/ 0 60000 65536"/>
                  <a:gd name="T140" fmla="*/ 0 60000 65536"/>
                  <a:gd name="T141" fmla="*/ 0 60000 65536"/>
                  <a:gd name="T142" fmla="*/ 0 60000 65536"/>
                  <a:gd name="T143" fmla="*/ 0 60000 65536"/>
                  <a:gd name="T144" fmla="*/ 0 60000 65536"/>
                  <a:gd name="T145" fmla="*/ 0 60000 65536"/>
                  <a:gd name="T146" fmla="*/ 0 60000 65536"/>
                  <a:gd name="T147" fmla="*/ 0 60000 65536"/>
                  <a:gd name="T148" fmla="*/ 0 60000 65536"/>
                  <a:gd name="T149" fmla="*/ 0 60000 65536"/>
                  <a:gd name="T150" fmla="*/ 0 60000 65536"/>
                  <a:gd name="T151" fmla="*/ 0 60000 65536"/>
                  <a:gd name="T152" fmla="*/ 0 60000 65536"/>
                  <a:gd name="T153" fmla="*/ 0 60000 65536"/>
                  <a:gd name="T154" fmla="*/ 0 60000 65536"/>
                  <a:gd name="T155" fmla="*/ 0 60000 65536"/>
                  <a:gd name="T156" fmla="*/ 0 60000 65536"/>
                  <a:gd name="T157" fmla="*/ 0 60000 65536"/>
                  <a:gd name="T158" fmla="*/ 0 60000 65536"/>
                  <a:gd name="T159" fmla="*/ 0 60000 65536"/>
                  <a:gd name="T160" fmla="*/ 0 60000 65536"/>
                  <a:gd name="T161" fmla="*/ 0 60000 65536"/>
                  <a:gd name="T162" fmla="*/ 0 60000 65536"/>
                  <a:gd name="T163" fmla="*/ 0 60000 65536"/>
                  <a:gd name="T164" fmla="*/ 0 60000 65536"/>
                  <a:gd name="T165" fmla="*/ 0 60000 65536"/>
                  <a:gd name="T166" fmla="*/ 0 60000 65536"/>
                  <a:gd name="T167" fmla="*/ 0 60000 65536"/>
                  <a:gd name="T168" fmla="*/ 0 60000 65536"/>
                  <a:gd name="T169" fmla="*/ 0 60000 65536"/>
                  <a:gd name="T170" fmla="*/ 0 60000 65536"/>
                  <a:gd name="T171" fmla="*/ 0 60000 65536"/>
                  <a:gd name="T172" fmla="*/ 0 60000 65536"/>
                  <a:gd name="T173" fmla="*/ 0 60000 65536"/>
                  <a:gd name="T174" fmla="*/ 0 60000 65536"/>
                  <a:gd name="T175" fmla="*/ 0 60000 65536"/>
                  <a:gd name="T176" fmla="*/ 0 60000 65536"/>
                  <a:gd name="T177" fmla="*/ 0 60000 65536"/>
                  <a:gd name="T178" fmla="*/ 0 60000 65536"/>
                  <a:gd name="T179" fmla="*/ 0 60000 65536"/>
                  <a:gd name="T180" fmla="*/ 0 w 2344"/>
                  <a:gd name="T181" fmla="*/ 0 h 1470"/>
                  <a:gd name="T182" fmla="*/ 2344 w 2344"/>
                  <a:gd name="T183" fmla="*/ 1470 h 1470"/>
                </a:gdLst>
                <a:ahLst/>
                <a:cxnLst>
                  <a:cxn ang="T120">
                    <a:pos x="T0" y="T1"/>
                  </a:cxn>
                  <a:cxn ang="T121">
                    <a:pos x="T2" y="T3"/>
                  </a:cxn>
                  <a:cxn ang="T122">
                    <a:pos x="T4" y="T5"/>
                  </a:cxn>
                  <a:cxn ang="T123">
                    <a:pos x="T6" y="T7"/>
                  </a:cxn>
                  <a:cxn ang="T124">
                    <a:pos x="T8" y="T9"/>
                  </a:cxn>
                  <a:cxn ang="T125">
                    <a:pos x="T10" y="T11"/>
                  </a:cxn>
                  <a:cxn ang="T126">
                    <a:pos x="T12" y="T13"/>
                  </a:cxn>
                  <a:cxn ang="T127">
                    <a:pos x="T14" y="T15"/>
                  </a:cxn>
                  <a:cxn ang="T128">
                    <a:pos x="T16" y="T17"/>
                  </a:cxn>
                  <a:cxn ang="T129">
                    <a:pos x="T18" y="T19"/>
                  </a:cxn>
                  <a:cxn ang="T130">
                    <a:pos x="T20" y="T21"/>
                  </a:cxn>
                  <a:cxn ang="T131">
                    <a:pos x="T22" y="T23"/>
                  </a:cxn>
                  <a:cxn ang="T132">
                    <a:pos x="T24" y="T25"/>
                  </a:cxn>
                  <a:cxn ang="T133">
                    <a:pos x="T26" y="T27"/>
                  </a:cxn>
                  <a:cxn ang="T134">
                    <a:pos x="T28" y="T29"/>
                  </a:cxn>
                  <a:cxn ang="T135">
                    <a:pos x="T30" y="T31"/>
                  </a:cxn>
                  <a:cxn ang="T136">
                    <a:pos x="T32" y="T33"/>
                  </a:cxn>
                  <a:cxn ang="T137">
                    <a:pos x="T34" y="T35"/>
                  </a:cxn>
                  <a:cxn ang="T138">
                    <a:pos x="T36" y="T37"/>
                  </a:cxn>
                  <a:cxn ang="T139">
                    <a:pos x="T38" y="T39"/>
                  </a:cxn>
                  <a:cxn ang="T140">
                    <a:pos x="T40" y="T41"/>
                  </a:cxn>
                  <a:cxn ang="T141">
                    <a:pos x="T42" y="T43"/>
                  </a:cxn>
                  <a:cxn ang="T142">
                    <a:pos x="T44" y="T45"/>
                  </a:cxn>
                  <a:cxn ang="T143">
                    <a:pos x="T46" y="T47"/>
                  </a:cxn>
                  <a:cxn ang="T144">
                    <a:pos x="T48" y="T49"/>
                  </a:cxn>
                  <a:cxn ang="T145">
                    <a:pos x="T50" y="T51"/>
                  </a:cxn>
                  <a:cxn ang="T146">
                    <a:pos x="T52" y="T53"/>
                  </a:cxn>
                  <a:cxn ang="T147">
                    <a:pos x="T54" y="T55"/>
                  </a:cxn>
                  <a:cxn ang="T148">
                    <a:pos x="T56" y="T57"/>
                  </a:cxn>
                  <a:cxn ang="T149">
                    <a:pos x="T58" y="T59"/>
                  </a:cxn>
                  <a:cxn ang="T150">
                    <a:pos x="T60" y="T61"/>
                  </a:cxn>
                  <a:cxn ang="T151">
                    <a:pos x="T62" y="T63"/>
                  </a:cxn>
                  <a:cxn ang="T152">
                    <a:pos x="T64" y="T65"/>
                  </a:cxn>
                  <a:cxn ang="T153">
                    <a:pos x="T66" y="T67"/>
                  </a:cxn>
                  <a:cxn ang="T154">
                    <a:pos x="T68" y="T69"/>
                  </a:cxn>
                  <a:cxn ang="T155">
                    <a:pos x="T70" y="T71"/>
                  </a:cxn>
                  <a:cxn ang="T156">
                    <a:pos x="T72" y="T73"/>
                  </a:cxn>
                  <a:cxn ang="T157">
                    <a:pos x="T74" y="T75"/>
                  </a:cxn>
                  <a:cxn ang="T158">
                    <a:pos x="T76" y="T77"/>
                  </a:cxn>
                  <a:cxn ang="T159">
                    <a:pos x="T78" y="T79"/>
                  </a:cxn>
                  <a:cxn ang="T160">
                    <a:pos x="T80" y="T81"/>
                  </a:cxn>
                  <a:cxn ang="T161">
                    <a:pos x="T82" y="T83"/>
                  </a:cxn>
                  <a:cxn ang="T162">
                    <a:pos x="T84" y="T85"/>
                  </a:cxn>
                  <a:cxn ang="T163">
                    <a:pos x="T86" y="T87"/>
                  </a:cxn>
                  <a:cxn ang="T164">
                    <a:pos x="T88" y="T89"/>
                  </a:cxn>
                  <a:cxn ang="T165">
                    <a:pos x="T90" y="T91"/>
                  </a:cxn>
                  <a:cxn ang="T166">
                    <a:pos x="T92" y="T93"/>
                  </a:cxn>
                  <a:cxn ang="T167">
                    <a:pos x="T94" y="T95"/>
                  </a:cxn>
                  <a:cxn ang="T168">
                    <a:pos x="T96" y="T97"/>
                  </a:cxn>
                  <a:cxn ang="T169">
                    <a:pos x="T98" y="T99"/>
                  </a:cxn>
                  <a:cxn ang="T170">
                    <a:pos x="T100" y="T101"/>
                  </a:cxn>
                  <a:cxn ang="T171">
                    <a:pos x="T102" y="T103"/>
                  </a:cxn>
                  <a:cxn ang="T172">
                    <a:pos x="T104" y="T105"/>
                  </a:cxn>
                  <a:cxn ang="T173">
                    <a:pos x="T106" y="T107"/>
                  </a:cxn>
                  <a:cxn ang="T174">
                    <a:pos x="T108" y="T109"/>
                  </a:cxn>
                  <a:cxn ang="T175">
                    <a:pos x="T110" y="T111"/>
                  </a:cxn>
                  <a:cxn ang="T176">
                    <a:pos x="T112" y="T113"/>
                  </a:cxn>
                  <a:cxn ang="T177">
                    <a:pos x="T114" y="T115"/>
                  </a:cxn>
                  <a:cxn ang="T178">
                    <a:pos x="T116" y="T117"/>
                  </a:cxn>
                  <a:cxn ang="T179">
                    <a:pos x="T118" y="T119"/>
                  </a:cxn>
                </a:cxnLst>
                <a:rect l="T180" t="T181" r="T182" b="T183"/>
                <a:pathLst>
                  <a:path w="2344" h="1470">
                    <a:moveTo>
                      <a:pt x="1953" y="1470"/>
                    </a:moveTo>
                    <a:lnTo>
                      <a:pt x="1986" y="1362"/>
                    </a:lnTo>
                    <a:lnTo>
                      <a:pt x="2018" y="1254"/>
                    </a:lnTo>
                    <a:lnTo>
                      <a:pt x="2051" y="1146"/>
                    </a:lnTo>
                    <a:lnTo>
                      <a:pt x="2083" y="1038"/>
                    </a:lnTo>
                    <a:lnTo>
                      <a:pt x="2116" y="929"/>
                    </a:lnTo>
                    <a:lnTo>
                      <a:pt x="2149" y="821"/>
                    </a:lnTo>
                    <a:lnTo>
                      <a:pt x="2181" y="713"/>
                    </a:lnTo>
                    <a:lnTo>
                      <a:pt x="2214" y="605"/>
                    </a:lnTo>
                    <a:lnTo>
                      <a:pt x="2246" y="497"/>
                    </a:lnTo>
                    <a:lnTo>
                      <a:pt x="2279" y="389"/>
                    </a:lnTo>
                    <a:lnTo>
                      <a:pt x="2311" y="281"/>
                    </a:lnTo>
                    <a:lnTo>
                      <a:pt x="2344" y="172"/>
                    </a:lnTo>
                    <a:lnTo>
                      <a:pt x="2296" y="158"/>
                    </a:lnTo>
                    <a:lnTo>
                      <a:pt x="2249" y="145"/>
                    </a:lnTo>
                    <a:lnTo>
                      <a:pt x="2201" y="132"/>
                    </a:lnTo>
                    <a:lnTo>
                      <a:pt x="2153" y="120"/>
                    </a:lnTo>
                    <a:lnTo>
                      <a:pt x="2105" y="108"/>
                    </a:lnTo>
                    <a:lnTo>
                      <a:pt x="2057" y="97"/>
                    </a:lnTo>
                    <a:lnTo>
                      <a:pt x="2008" y="87"/>
                    </a:lnTo>
                    <a:lnTo>
                      <a:pt x="1960" y="77"/>
                    </a:lnTo>
                    <a:lnTo>
                      <a:pt x="1911" y="68"/>
                    </a:lnTo>
                    <a:lnTo>
                      <a:pt x="1862" y="59"/>
                    </a:lnTo>
                    <a:lnTo>
                      <a:pt x="1813" y="51"/>
                    </a:lnTo>
                    <a:lnTo>
                      <a:pt x="1764" y="43"/>
                    </a:lnTo>
                    <a:lnTo>
                      <a:pt x="1715" y="36"/>
                    </a:lnTo>
                    <a:lnTo>
                      <a:pt x="1666" y="30"/>
                    </a:lnTo>
                    <a:lnTo>
                      <a:pt x="1617" y="24"/>
                    </a:lnTo>
                    <a:lnTo>
                      <a:pt x="1568" y="19"/>
                    </a:lnTo>
                    <a:lnTo>
                      <a:pt x="1518" y="15"/>
                    </a:lnTo>
                    <a:lnTo>
                      <a:pt x="1469" y="11"/>
                    </a:lnTo>
                    <a:lnTo>
                      <a:pt x="1420" y="7"/>
                    </a:lnTo>
                    <a:lnTo>
                      <a:pt x="1370" y="5"/>
                    </a:lnTo>
                    <a:lnTo>
                      <a:pt x="1321" y="3"/>
                    </a:lnTo>
                    <a:lnTo>
                      <a:pt x="1271" y="1"/>
                    </a:lnTo>
                    <a:lnTo>
                      <a:pt x="1222" y="0"/>
                    </a:lnTo>
                    <a:lnTo>
                      <a:pt x="1172" y="0"/>
                    </a:lnTo>
                    <a:lnTo>
                      <a:pt x="1123" y="0"/>
                    </a:lnTo>
                    <a:lnTo>
                      <a:pt x="1073" y="1"/>
                    </a:lnTo>
                    <a:lnTo>
                      <a:pt x="1024" y="3"/>
                    </a:lnTo>
                    <a:lnTo>
                      <a:pt x="974" y="5"/>
                    </a:lnTo>
                    <a:lnTo>
                      <a:pt x="925" y="7"/>
                    </a:lnTo>
                    <a:lnTo>
                      <a:pt x="875" y="11"/>
                    </a:lnTo>
                    <a:lnTo>
                      <a:pt x="826" y="15"/>
                    </a:lnTo>
                    <a:lnTo>
                      <a:pt x="777" y="19"/>
                    </a:lnTo>
                    <a:lnTo>
                      <a:pt x="727" y="24"/>
                    </a:lnTo>
                    <a:lnTo>
                      <a:pt x="678" y="30"/>
                    </a:lnTo>
                    <a:lnTo>
                      <a:pt x="629" y="36"/>
                    </a:lnTo>
                    <a:lnTo>
                      <a:pt x="580" y="43"/>
                    </a:lnTo>
                    <a:lnTo>
                      <a:pt x="531" y="51"/>
                    </a:lnTo>
                    <a:lnTo>
                      <a:pt x="482" y="59"/>
                    </a:lnTo>
                    <a:lnTo>
                      <a:pt x="433" y="68"/>
                    </a:lnTo>
                    <a:lnTo>
                      <a:pt x="385" y="77"/>
                    </a:lnTo>
                    <a:lnTo>
                      <a:pt x="336" y="87"/>
                    </a:lnTo>
                    <a:lnTo>
                      <a:pt x="288" y="97"/>
                    </a:lnTo>
                    <a:lnTo>
                      <a:pt x="239" y="108"/>
                    </a:lnTo>
                    <a:lnTo>
                      <a:pt x="191" y="120"/>
                    </a:lnTo>
                    <a:lnTo>
                      <a:pt x="143" y="132"/>
                    </a:lnTo>
                    <a:lnTo>
                      <a:pt x="96" y="145"/>
                    </a:lnTo>
                    <a:lnTo>
                      <a:pt x="48" y="158"/>
                    </a:lnTo>
                    <a:lnTo>
                      <a:pt x="0" y="172"/>
                    </a:lnTo>
                    <a:lnTo>
                      <a:pt x="33" y="281"/>
                    </a:lnTo>
                    <a:lnTo>
                      <a:pt x="66" y="389"/>
                    </a:lnTo>
                    <a:lnTo>
                      <a:pt x="98" y="497"/>
                    </a:lnTo>
                    <a:lnTo>
                      <a:pt x="131" y="605"/>
                    </a:lnTo>
                    <a:lnTo>
                      <a:pt x="163" y="713"/>
                    </a:lnTo>
                    <a:lnTo>
                      <a:pt x="196" y="821"/>
                    </a:lnTo>
                    <a:lnTo>
                      <a:pt x="228" y="929"/>
                    </a:lnTo>
                    <a:lnTo>
                      <a:pt x="261" y="1038"/>
                    </a:lnTo>
                    <a:lnTo>
                      <a:pt x="293" y="1146"/>
                    </a:lnTo>
                    <a:lnTo>
                      <a:pt x="326" y="1254"/>
                    </a:lnTo>
                    <a:lnTo>
                      <a:pt x="358" y="1362"/>
                    </a:lnTo>
                    <a:lnTo>
                      <a:pt x="391" y="1470"/>
                    </a:lnTo>
                    <a:lnTo>
                      <a:pt x="423" y="1461"/>
                    </a:lnTo>
                    <a:lnTo>
                      <a:pt x="454" y="1452"/>
                    </a:lnTo>
                    <a:lnTo>
                      <a:pt x="486" y="1443"/>
                    </a:lnTo>
                    <a:lnTo>
                      <a:pt x="518" y="1435"/>
                    </a:lnTo>
                    <a:lnTo>
                      <a:pt x="550" y="1427"/>
                    </a:lnTo>
                    <a:lnTo>
                      <a:pt x="583" y="1420"/>
                    </a:lnTo>
                    <a:lnTo>
                      <a:pt x="615" y="1413"/>
                    </a:lnTo>
                    <a:lnTo>
                      <a:pt x="647" y="1406"/>
                    </a:lnTo>
                    <a:lnTo>
                      <a:pt x="680" y="1400"/>
                    </a:lnTo>
                    <a:lnTo>
                      <a:pt x="712" y="1394"/>
                    </a:lnTo>
                    <a:lnTo>
                      <a:pt x="745" y="1389"/>
                    </a:lnTo>
                    <a:lnTo>
                      <a:pt x="777" y="1384"/>
                    </a:lnTo>
                    <a:lnTo>
                      <a:pt x="810" y="1379"/>
                    </a:lnTo>
                    <a:lnTo>
                      <a:pt x="843" y="1375"/>
                    </a:lnTo>
                    <a:lnTo>
                      <a:pt x="876" y="1371"/>
                    </a:lnTo>
                    <a:lnTo>
                      <a:pt x="909" y="1368"/>
                    </a:lnTo>
                    <a:lnTo>
                      <a:pt x="941" y="1365"/>
                    </a:lnTo>
                    <a:lnTo>
                      <a:pt x="974" y="1362"/>
                    </a:lnTo>
                    <a:lnTo>
                      <a:pt x="1007" y="1360"/>
                    </a:lnTo>
                    <a:lnTo>
                      <a:pt x="1040" y="1358"/>
                    </a:lnTo>
                    <a:lnTo>
                      <a:pt x="1073" y="1357"/>
                    </a:lnTo>
                    <a:lnTo>
                      <a:pt x="1106" y="1356"/>
                    </a:lnTo>
                    <a:lnTo>
                      <a:pt x="1139" y="1355"/>
                    </a:lnTo>
                    <a:lnTo>
                      <a:pt x="1172" y="1355"/>
                    </a:lnTo>
                    <a:lnTo>
                      <a:pt x="1205" y="1355"/>
                    </a:lnTo>
                    <a:lnTo>
                      <a:pt x="1238" y="1356"/>
                    </a:lnTo>
                    <a:lnTo>
                      <a:pt x="1271" y="1357"/>
                    </a:lnTo>
                    <a:lnTo>
                      <a:pt x="1304" y="1358"/>
                    </a:lnTo>
                    <a:lnTo>
                      <a:pt x="1337" y="1360"/>
                    </a:lnTo>
                    <a:lnTo>
                      <a:pt x="1370" y="1362"/>
                    </a:lnTo>
                    <a:lnTo>
                      <a:pt x="1403" y="1365"/>
                    </a:lnTo>
                    <a:lnTo>
                      <a:pt x="1436" y="1368"/>
                    </a:lnTo>
                    <a:lnTo>
                      <a:pt x="1469" y="1371"/>
                    </a:lnTo>
                    <a:lnTo>
                      <a:pt x="1501" y="1375"/>
                    </a:lnTo>
                    <a:lnTo>
                      <a:pt x="1534" y="1379"/>
                    </a:lnTo>
                    <a:lnTo>
                      <a:pt x="1567" y="1384"/>
                    </a:lnTo>
                    <a:lnTo>
                      <a:pt x="1600" y="1389"/>
                    </a:lnTo>
                    <a:lnTo>
                      <a:pt x="1632" y="1394"/>
                    </a:lnTo>
                    <a:lnTo>
                      <a:pt x="1665" y="1400"/>
                    </a:lnTo>
                    <a:lnTo>
                      <a:pt x="1697" y="1406"/>
                    </a:lnTo>
                    <a:lnTo>
                      <a:pt x="1730" y="1413"/>
                    </a:lnTo>
                    <a:lnTo>
                      <a:pt x="1762" y="1420"/>
                    </a:lnTo>
                    <a:lnTo>
                      <a:pt x="1794" y="1427"/>
                    </a:lnTo>
                    <a:lnTo>
                      <a:pt x="1826" y="1435"/>
                    </a:lnTo>
                    <a:lnTo>
                      <a:pt x="1858" y="1443"/>
                    </a:lnTo>
                    <a:lnTo>
                      <a:pt x="1890" y="1452"/>
                    </a:lnTo>
                    <a:lnTo>
                      <a:pt x="1922" y="1461"/>
                    </a:lnTo>
                    <a:lnTo>
                      <a:pt x="1953" y="1470"/>
                    </a:lnTo>
                  </a:path>
                </a:pathLst>
              </a:custGeom>
              <a:solidFill>
                <a:srgbClr val="FFC000"/>
              </a:solidFill>
              <a:ln w="25400">
                <a:noFill/>
                <a:prstDash val="solid"/>
                <a:round/>
                <a:headEnd/>
                <a:tailEnd/>
              </a:ln>
              <a:effectLst>
                <a:outerShdw blurRad="44450" dist="27940" dir="5400000" algn="ctr">
                  <a:srgbClr val="000000">
                    <a:alpha val="32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balanced" dir="t">
                  <a:rot lat="0" lon="0" rev="8700000"/>
                </a:lightRig>
              </a:scene3d>
              <a:sp3d>
                <a:bevelT w="190500" h="38100"/>
              </a:sp3d>
            </xdr:spPr>
          </xdr:sp>
          <xdr:sp macro="" textlink="">
            <xdr:nvSpPr>
              <xdr:cNvPr id="218" name="Freeform 367"/>
              <xdr:cNvSpPr>
                <a:spLocks/>
              </xdr:cNvSpPr>
            </xdr:nvSpPr>
            <xdr:spPr bwMode="auto">
              <a:xfrm>
                <a:off x="1638524" y="3935368"/>
                <a:ext cx="673538" cy="597403"/>
              </a:xfrm>
              <a:custGeom>
                <a:avLst/>
                <a:gdLst>
                  <a:gd name="T0" fmla="*/ 2147483647 w 2342"/>
                  <a:gd name="T1" fmla="*/ 2147483647 h 2198"/>
                  <a:gd name="T2" fmla="*/ 2147483647 w 2342"/>
                  <a:gd name="T3" fmla="*/ 2147483647 h 2198"/>
                  <a:gd name="T4" fmla="*/ 2147483647 w 2342"/>
                  <a:gd name="T5" fmla="*/ 2147483647 h 2198"/>
                  <a:gd name="T6" fmla="*/ 2147483647 w 2342"/>
                  <a:gd name="T7" fmla="*/ 2147483647 h 2198"/>
                  <a:gd name="T8" fmla="*/ 2147483647 w 2342"/>
                  <a:gd name="T9" fmla="*/ 2147483647 h 2198"/>
                  <a:gd name="T10" fmla="*/ 2147483647 w 2342"/>
                  <a:gd name="T11" fmla="*/ 2147483647 h 2198"/>
                  <a:gd name="T12" fmla="*/ 2147483647 w 2342"/>
                  <a:gd name="T13" fmla="*/ 2147483647 h 2198"/>
                  <a:gd name="T14" fmla="*/ 2147483647 w 2342"/>
                  <a:gd name="T15" fmla="*/ 2147483647 h 2198"/>
                  <a:gd name="T16" fmla="*/ 2147483647 w 2342"/>
                  <a:gd name="T17" fmla="*/ 2147483647 h 2198"/>
                  <a:gd name="T18" fmla="*/ 2147483647 w 2342"/>
                  <a:gd name="T19" fmla="*/ 2147483647 h 2198"/>
                  <a:gd name="T20" fmla="*/ 2147483647 w 2342"/>
                  <a:gd name="T21" fmla="*/ 2147483647 h 2198"/>
                  <a:gd name="T22" fmla="*/ 2147483647 w 2342"/>
                  <a:gd name="T23" fmla="*/ 2147483647 h 2198"/>
                  <a:gd name="T24" fmla="*/ 2147483647 w 2342"/>
                  <a:gd name="T25" fmla="*/ 2147483647 h 2198"/>
                  <a:gd name="T26" fmla="*/ 2147483647 w 2342"/>
                  <a:gd name="T27" fmla="*/ 2147483647 h 2198"/>
                  <a:gd name="T28" fmla="*/ 2147483647 w 2342"/>
                  <a:gd name="T29" fmla="*/ 2147483647 h 2198"/>
                  <a:gd name="T30" fmla="*/ 2147483647 w 2342"/>
                  <a:gd name="T31" fmla="*/ 2147483647 h 2198"/>
                  <a:gd name="T32" fmla="*/ 2147483647 w 2342"/>
                  <a:gd name="T33" fmla="*/ 2147483647 h 2198"/>
                  <a:gd name="T34" fmla="*/ 2147483647 w 2342"/>
                  <a:gd name="T35" fmla="*/ 2147483647 h 2198"/>
                  <a:gd name="T36" fmla="*/ 2147483647 w 2342"/>
                  <a:gd name="T37" fmla="*/ 2147483647 h 2198"/>
                  <a:gd name="T38" fmla="*/ 2147483647 w 2342"/>
                  <a:gd name="T39" fmla="*/ 2147483647 h 2198"/>
                  <a:gd name="T40" fmla="*/ 2147483647 w 2342"/>
                  <a:gd name="T41" fmla="*/ 2147483647 h 2198"/>
                  <a:gd name="T42" fmla="*/ 2147483647 w 2342"/>
                  <a:gd name="T43" fmla="*/ 2147483647 h 2198"/>
                  <a:gd name="T44" fmla="*/ 2147483647 w 2342"/>
                  <a:gd name="T45" fmla="*/ 2147483647 h 2198"/>
                  <a:gd name="T46" fmla="*/ 2147483647 w 2342"/>
                  <a:gd name="T47" fmla="*/ 2147483647 h 2198"/>
                  <a:gd name="T48" fmla="*/ 2147483647 w 2342"/>
                  <a:gd name="T49" fmla="*/ 2147483647 h 2198"/>
                  <a:gd name="T50" fmla="*/ 2147483647 w 2342"/>
                  <a:gd name="T51" fmla="*/ 2147483647 h 2198"/>
                  <a:gd name="T52" fmla="*/ 2147483647 w 2342"/>
                  <a:gd name="T53" fmla="*/ 2147483647 h 2198"/>
                  <a:gd name="T54" fmla="*/ 2147483647 w 2342"/>
                  <a:gd name="T55" fmla="*/ 2147483647 h 2198"/>
                  <a:gd name="T56" fmla="*/ 2147483647 w 2342"/>
                  <a:gd name="T57" fmla="*/ 2147483647 h 2198"/>
                  <a:gd name="T58" fmla="*/ 2147483647 w 2342"/>
                  <a:gd name="T59" fmla="*/ 2147483647 h 2198"/>
                  <a:gd name="T60" fmla="*/ 2147483647 w 2342"/>
                  <a:gd name="T61" fmla="*/ 2147483647 h 2198"/>
                  <a:gd name="T62" fmla="*/ 2147483647 w 2342"/>
                  <a:gd name="T63" fmla="*/ 2147483647 h 2198"/>
                  <a:gd name="T64" fmla="*/ 2147483647 w 2342"/>
                  <a:gd name="T65" fmla="*/ 2147483647 h 2198"/>
                  <a:gd name="T66" fmla="*/ 2147483647 w 2342"/>
                  <a:gd name="T67" fmla="*/ 2147483647 h 2198"/>
                  <a:gd name="T68" fmla="*/ 2147483647 w 2342"/>
                  <a:gd name="T69" fmla="*/ 2147483647 h 2198"/>
                  <a:gd name="T70" fmla="*/ 2147483647 w 2342"/>
                  <a:gd name="T71" fmla="*/ 2147483647 h 2198"/>
                  <a:gd name="T72" fmla="*/ 2147483647 w 2342"/>
                  <a:gd name="T73" fmla="*/ 2147483647 h 2198"/>
                  <a:gd name="T74" fmla="*/ 2147483647 w 2342"/>
                  <a:gd name="T75" fmla="*/ 2147483647 h 2198"/>
                  <a:gd name="T76" fmla="*/ 2147483647 w 2342"/>
                  <a:gd name="T77" fmla="*/ 2147483647 h 2198"/>
                  <a:gd name="T78" fmla="*/ 2147483647 w 2342"/>
                  <a:gd name="T79" fmla="*/ 2147483647 h 2198"/>
                  <a:gd name="T80" fmla="*/ 2147483647 w 2342"/>
                  <a:gd name="T81" fmla="*/ 2147483647 h 2198"/>
                  <a:gd name="T82" fmla="*/ 2147483647 w 2342"/>
                  <a:gd name="T83" fmla="*/ 2147483647 h 2198"/>
                  <a:gd name="T84" fmla="*/ 2147483647 w 2342"/>
                  <a:gd name="T85" fmla="*/ 2147483647 h 2198"/>
                  <a:gd name="T86" fmla="*/ 2147483647 w 2342"/>
                  <a:gd name="T87" fmla="*/ 2147483647 h 2198"/>
                  <a:gd name="T88" fmla="*/ 2147483647 w 2342"/>
                  <a:gd name="T89" fmla="*/ 2147483647 h 2198"/>
                  <a:gd name="T90" fmla="*/ 2147483647 w 2342"/>
                  <a:gd name="T91" fmla="*/ 2147483647 h 2198"/>
                  <a:gd name="T92" fmla="*/ 2147483647 w 2342"/>
                  <a:gd name="T93" fmla="*/ 2147483647 h 2198"/>
                  <a:gd name="T94" fmla="*/ 2147483647 w 2342"/>
                  <a:gd name="T95" fmla="*/ 2147483647 h 2198"/>
                  <a:gd name="T96" fmla="*/ 2147483647 w 2342"/>
                  <a:gd name="T97" fmla="*/ 2147483647 h 2198"/>
                  <a:gd name="T98" fmla="*/ 2147483647 w 2342"/>
                  <a:gd name="T99" fmla="*/ 2147483647 h 2198"/>
                  <a:gd name="T100" fmla="*/ 2147483647 w 2342"/>
                  <a:gd name="T101" fmla="*/ 2147483647 h 2198"/>
                  <a:gd name="T102" fmla="*/ 2147483647 w 2342"/>
                  <a:gd name="T103" fmla="*/ 2147483647 h 2198"/>
                  <a:gd name="T104" fmla="*/ 2147483647 w 2342"/>
                  <a:gd name="T105" fmla="*/ 2147483647 h 2198"/>
                  <a:gd name="T106" fmla="*/ 2147483647 w 2342"/>
                  <a:gd name="T107" fmla="*/ 2147483647 h 2198"/>
                  <a:gd name="T108" fmla="*/ 2147483647 w 2342"/>
                  <a:gd name="T109" fmla="*/ 2147483647 h 2198"/>
                  <a:gd name="T110" fmla="*/ 2147483647 w 2342"/>
                  <a:gd name="T111" fmla="*/ 2147483647 h 2198"/>
                  <a:gd name="T112" fmla="*/ 2147483647 w 2342"/>
                  <a:gd name="T113" fmla="*/ 2147483647 h 2198"/>
                  <a:gd name="T114" fmla="*/ 2147483647 w 2342"/>
                  <a:gd name="T115" fmla="*/ 2147483647 h 2198"/>
                  <a:gd name="T116" fmla="*/ 2147483647 w 2342"/>
                  <a:gd name="T117" fmla="*/ 2147483647 h 2198"/>
                  <a:gd name="T118" fmla="*/ 2147483647 w 2342"/>
                  <a:gd name="T119" fmla="*/ 2147483647 h 2198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  <a:gd name="T132" fmla="*/ 0 60000 65536"/>
                  <a:gd name="T133" fmla="*/ 0 60000 65536"/>
                  <a:gd name="T134" fmla="*/ 0 60000 65536"/>
                  <a:gd name="T135" fmla="*/ 0 60000 65536"/>
                  <a:gd name="T136" fmla="*/ 0 60000 65536"/>
                  <a:gd name="T137" fmla="*/ 0 60000 65536"/>
                  <a:gd name="T138" fmla="*/ 0 60000 65536"/>
                  <a:gd name="T139" fmla="*/ 0 60000 65536"/>
                  <a:gd name="T140" fmla="*/ 0 60000 65536"/>
                  <a:gd name="T141" fmla="*/ 0 60000 65536"/>
                  <a:gd name="T142" fmla="*/ 0 60000 65536"/>
                  <a:gd name="T143" fmla="*/ 0 60000 65536"/>
                  <a:gd name="T144" fmla="*/ 0 60000 65536"/>
                  <a:gd name="T145" fmla="*/ 0 60000 65536"/>
                  <a:gd name="T146" fmla="*/ 0 60000 65536"/>
                  <a:gd name="T147" fmla="*/ 0 60000 65536"/>
                  <a:gd name="T148" fmla="*/ 0 60000 65536"/>
                  <a:gd name="T149" fmla="*/ 0 60000 65536"/>
                  <a:gd name="T150" fmla="*/ 0 60000 65536"/>
                  <a:gd name="T151" fmla="*/ 0 60000 65536"/>
                  <a:gd name="T152" fmla="*/ 0 60000 65536"/>
                  <a:gd name="T153" fmla="*/ 0 60000 65536"/>
                  <a:gd name="T154" fmla="*/ 0 60000 65536"/>
                  <a:gd name="T155" fmla="*/ 0 60000 65536"/>
                  <a:gd name="T156" fmla="*/ 0 60000 65536"/>
                  <a:gd name="T157" fmla="*/ 0 60000 65536"/>
                  <a:gd name="T158" fmla="*/ 0 60000 65536"/>
                  <a:gd name="T159" fmla="*/ 0 60000 65536"/>
                  <a:gd name="T160" fmla="*/ 0 60000 65536"/>
                  <a:gd name="T161" fmla="*/ 0 60000 65536"/>
                  <a:gd name="T162" fmla="*/ 0 60000 65536"/>
                  <a:gd name="T163" fmla="*/ 0 60000 65536"/>
                  <a:gd name="T164" fmla="*/ 0 60000 65536"/>
                  <a:gd name="T165" fmla="*/ 0 60000 65536"/>
                  <a:gd name="T166" fmla="*/ 0 60000 65536"/>
                  <a:gd name="T167" fmla="*/ 0 60000 65536"/>
                  <a:gd name="T168" fmla="*/ 0 60000 65536"/>
                  <a:gd name="T169" fmla="*/ 0 60000 65536"/>
                  <a:gd name="T170" fmla="*/ 0 60000 65536"/>
                  <a:gd name="T171" fmla="*/ 0 60000 65536"/>
                  <a:gd name="T172" fmla="*/ 0 60000 65536"/>
                  <a:gd name="T173" fmla="*/ 0 60000 65536"/>
                  <a:gd name="T174" fmla="*/ 0 60000 65536"/>
                  <a:gd name="T175" fmla="*/ 0 60000 65536"/>
                  <a:gd name="T176" fmla="*/ 0 60000 65536"/>
                  <a:gd name="T177" fmla="*/ 0 60000 65536"/>
                  <a:gd name="T178" fmla="*/ 0 60000 65536"/>
                  <a:gd name="T179" fmla="*/ 0 60000 65536"/>
                  <a:gd name="T180" fmla="*/ 0 w 2342"/>
                  <a:gd name="T181" fmla="*/ 0 h 2198"/>
                  <a:gd name="T182" fmla="*/ 2342 w 2342"/>
                  <a:gd name="T183" fmla="*/ 2198 h 2198"/>
                </a:gdLst>
                <a:ahLst/>
                <a:cxnLst>
                  <a:cxn ang="T120">
                    <a:pos x="T0" y="T1"/>
                  </a:cxn>
                  <a:cxn ang="T121">
                    <a:pos x="T2" y="T3"/>
                  </a:cxn>
                  <a:cxn ang="T122">
                    <a:pos x="T4" y="T5"/>
                  </a:cxn>
                  <a:cxn ang="T123">
                    <a:pos x="T6" y="T7"/>
                  </a:cxn>
                  <a:cxn ang="T124">
                    <a:pos x="T8" y="T9"/>
                  </a:cxn>
                  <a:cxn ang="T125">
                    <a:pos x="T10" y="T11"/>
                  </a:cxn>
                  <a:cxn ang="T126">
                    <a:pos x="T12" y="T13"/>
                  </a:cxn>
                  <a:cxn ang="T127">
                    <a:pos x="T14" y="T15"/>
                  </a:cxn>
                  <a:cxn ang="T128">
                    <a:pos x="T16" y="T17"/>
                  </a:cxn>
                  <a:cxn ang="T129">
                    <a:pos x="T18" y="T19"/>
                  </a:cxn>
                  <a:cxn ang="T130">
                    <a:pos x="T20" y="T21"/>
                  </a:cxn>
                  <a:cxn ang="T131">
                    <a:pos x="T22" y="T23"/>
                  </a:cxn>
                  <a:cxn ang="T132">
                    <a:pos x="T24" y="T25"/>
                  </a:cxn>
                  <a:cxn ang="T133">
                    <a:pos x="T26" y="T27"/>
                  </a:cxn>
                  <a:cxn ang="T134">
                    <a:pos x="T28" y="T29"/>
                  </a:cxn>
                  <a:cxn ang="T135">
                    <a:pos x="T30" y="T31"/>
                  </a:cxn>
                  <a:cxn ang="T136">
                    <a:pos x="T32" y="T33"/>
                  </a:cxn>
                  <a:cxn ang="T137">
                    <a:pos x="T34" y="T35"/>
                  </a:cxn>
                  <a:cxn ang="T138">
                    <a:pos x="T36" y="T37"/>
                  </a:cxn>
                  <a:cxn ang="T139">
                    <a:pos x="T38" y="T39"/>
                  </a:cxn>
                  <a:cxn ang="T140">
                    <a:pos x="T40" y="T41"/>
                  </a:cxn>
                  <a:cxn ang="T141">
                    <a:pos x="T42" y="T43"/>
                  </a:cxn>
                  <a:cxn ang="T142">
                    <a:pos x="T44" y="T45"/>
                  </a:cxn>
                  <a:cxn ang="T143">
                    <a:pos x="T46" y="T47"/>
                  </a:cxn>
                  <a:cxn ang="T144">
                    <a:pos x="T48" y="T49"/>
                  </a:cxn>
                  <a:cxn ang="T145">
                    <a:pos x="T50" y="T51"/>
                  </a:cxn>
                  <a:cxn ang="T146">
                    <a:pos x="T52" y="T53"/>
                  </a:cxn>
                  <a:cxn ang="T147">
                    <a:pos x="T54" y="T55"/>
                  </a:cxn>
                  <a:cxn ang="T148">
                    <a:pos x="T56" y="T57"/>
                  </a:cxn>
                  <a:cxn ang="T149">
                    <a:pos x="T58" y="T59"/>
                  </a:cxn>
                  <a:cxn ang="T150">
                    <a:pos x="T60" y="T61"/>
                  </a:cxn>
                  <a:cxn ang="T151">
                    <a:pos x="T62" y="T63"/>
                  </a:cxn>
                  <a:cxn ang="T152">
                    <a:pos x="T64" y="T65"/>
                  </a:cxn>
                  <a:cxn ang="T153">
                    <a:pos x="T66" y="T67"/>
                  </a:cxn>
                  <a:cxn ang="T154">
                    <a:pos x="T68" y="T69"/>
                  </a:cxn>
                  <a:cxn ang="T155">
                    <a:pos x="T70" y="T71"/>
                  </a:cxn>
                  <a:cxn ang="T156">
                    <a:pos x="T72" y="T73"/>
                  </a:cxn>
                  <a:cxn ang="T157">
                    <a:pos x="T74" y="T75"/>
                  </a:cxn>
                  <a:cxn ang="T158">
                    <a:pos x="T76" y="T77"/>
                  </a:cxn>
                  <a:cxn ang="T159">
                    <a:pos x="T78" y="T79"/>
                  </a:cxn>
                  <a:cxn ang="T160">
                    <a:pos x="T80" y="T81"/>
                  </a:cxn>
                  <a:cxn ang="T161">
                    <a:pos x="T82" y="T83"/>
                  </a:cxn>
                  <a:cxn ang="T162">
                    <a:pos x="T84" y="T85"/>
                  </a:cxn>
                  <a:cxn ang="T163">
                    <a:pos x="T86" y="T87"/>
                  </a:cxn>
                  <a:cxn ang="T164">
                    <a:pos x="T88" y="T89"/>
                  </a:cxn>
                  <a:cxn ang="T165">
                    <a:pos x="T90" y="T91"/>
                  </a:cxn>
                  <a:cxn ang="T166">
                    <a:pos x="T92" y="T93"/>
                  </a:cxn>
                  <a:cxn ang="T167">
                    <a:pos x="T94" y="T95"/>
                  </a:cxn>
                  <a:cxn ang="T168">
                    <a:pos x="T96" y="T97"/>
                  </a:cxn>
                  <a:cxn ang="T169">
                    <a:pos x="T98" y="T99"/>
                  </a:cxn>
                  <a:cxn ang="T170">
                    <a:pos x="T100" y="T101"/>
                  </a:cxn>
                  <a:cxn ang="T171">
                    <a:pos x="T102" y="T103"/>
                  </a:cxn>
                  <a:cxn ang="T172">
                    <a:pos x="T104" y="T105"/>
                  </a:cxn>
                  <a:cxn ang="T173">
                    <a:pos x="T106" y="T107"/>
                  </a:cxn>
                  <a:cxn ang="T174">
                    <a:pos x="T108" y="T109"/>
                  </a:cxn>
                  <a:cxn ang="T175">
                    <a:pos x="T110" y="T111"/>
                  </a:cxn>
                  <a:cxn ang="T176">
                    <a:pos x="T112" y="T113"/>
                  </a:cxn>
                  <a:cxn ang="T177">
                    <a:pos x="T114" y="T115"/>
                  </a:cxn>
                  <a:cxn ang="T178">
                    <a:pos x="T116" y="T117"/>
                  </a:cxn>
                  <a:cxn ang="T179">
                    <a:pos x="T118" y="T119"/>
                  </a:cxn>
                </a:cxnLst>
                <a:rect l="T180" t="T181" r="T182" b="T183"/>
                <a:pathLst>
                  <a:path w="2342" h="2198">
                    <a:moveTo>
                      <a:pt x="1264" y="2198"/>
                    </a:moveTo>
                    <a:lnTo>
                      <a:pt x="1354" y="2130"/>
                    </a:lnTo>
                    <a:lnTo>
                      <a:pt x="1443" y="2061"/>
                    </a:lnTo>
                    <a:lnTo>
                      <a:pt x="1533" y="1993"/>
                    </a:lnTo>
                    <a:lnTo>
                      <a:pt x="1623" y="1924"/>
                    </a:lnTo>
                    <a:lnTo>
                      <a:pt x="1713" y="1856"/>
                    </a:lnTo>
                    <a:lnTo>
                      <a:pt x="1803" y="1788"/>
                    </a:lnTo>
                    <a:lnTo>
                      <a:pt x="1893" y="1719"/>
                    </a:lnTo>
                    <a:lnTo>
                      <a:pt x="1983" y="1651"/>
                    </a:lnTo>
                    <a:lnTo>
                      <a:pt x="2073" y="1583"/>
                    </a:lnTo>
                    <a:lnTo>
                      <a:pt x="2163" y="1514"/>
                    </a:lnTo>
                    <a:lnTo>
                      <a:pt x="2252" y="1446"/>
                    </a:lnTo>
                    <a:lnTo>
                      <a:pt x="2342" y="1378"/>
                    </a:lnTo>
                    <a:lnTo>
                      <a:pt x="2312" y="1338"/>
                    </a:lnTo>
                    <a:lnTo>
                      <a:pt x="2282" y="1300"/>
                    </a:lnTo>
                    <a:lnTo>
                      <a:pt x="2250" y="1261"/>
                    </a:lnTo>
                    <a:lnTo>
                      <a:pt x="2219" y="1223"/>
                    </a:lnTo>
                    <a:lnTo>
                      <a:pt x="2187" y="1185"/>
                    </a:lnTo>
                    <a:lnTo>
                      <a:pt x="2154" y="1148"/>
                    </a:lnTo>
                    <a:lnTo>
                      <a:pt x="2121" y="1111"/>
                    </a:lnTo>
                    <a:lnTo>
                      <a:pt x="2088" y="1075"/>
                    </a:lnTo>
                    <a:lnTo>
                      <a:pt x="2054" y="1038"/>
                    </a:lnTo>
                    <a:lnTo>
                      <a:pt x="2019" y="1003"/>
                    </a:lnTo>
                    <a:lnTo>
                      <a:pt x="1985" y="967"/>
                    </a:lnTo>
                    <a:lnTo>
                      <a:pt x="1949" y="933"/>
                    </a:lnTo>
                    <a:lnTo>
                      <a:pt x="1914" y="898"/>
                    </a:lnTo>
                    <a:lnTo>
                      <a:pt x="1878" y="864"/>
                    </a:lnTo>
                    <a:lnTo>
                      <a:pt x="1841" y="831"/>
                    </a:lnTo>
                    <a:lnTo>
                      <a:pt x="1805" y="797"/>
                    </a:lnTo>
                    <a:lnTo>
                      <a:pt x="1767" y="765"/>
                    </a:lnTo>
                    <a:lnTo>
                      <a:pt x="1730" y="733"/>
                    </a:lnTo>
                    <a:lnTo>
                      <a:pt x="1692" y="701"/>
                    </a:lnTo>
                    <a:lnTo>
                      <a:pt x="1653" y="670"/>
                    </a:lnTo>
                    <a:lnTo>
                      <a:pt x="1614" y="639"/>
                    </a:lnTo>
                    <a:lnTo>
                      <a:pt x="1575" y="609"/>
                    </a:lnTo>
                    <a:lnTo>
                      <a:pt x="1536" y="579"/>
                    </a:lnTo>
                    <a:lnTo>
                      <a:pt x="1496" y="549"/>
                    </a:lnTo>
                    <a:lnTo>
                      <a:pt x="1456" y="521"/>
                    </a:lnTo>
                    <a:lnTo>
                      <a:pt x="1415" y="492"/>
                    </a:lnTo>
                    <a:lnTo>
                      <a:pt x="1374" y="464"/>
                    </a:lnTo>
                    <a:lnTo>
                      <a:pt x="1333" y="437"/>
                    </a:lnTo>
                    <a:lnTo>
                      <a:pt x="1291" y="410"/>
                    </a:lnTo>
                    <a:lnTo>
                      <a:pt x="1249" y="384"/>
                    </a:lnTo>
                    <a:lnTo>
                      <a:pt x="1207" y="358"/>
                    </a:lnTo>
                    <a:lnTo>
                      <a:pt x="1165" y="333"/>
                    </a:lnTo>
                    <a:lnTo>
                      <a:pt x="1122" y="308"/>
                    </a:lnTo>
                    <a:lnTo>
                      <a:pt x="1079" y="283"/>
                    </a:lnTo>
                    <a:lnTo>
                      <a:pt x="1035" y="260"/>
                    </a:lnTo>
                    <a:lnTo>
                      <a:pt x="991" y="236"/>
                    </a:lnTo>
                    <a:lnTo>
                      <a:pt x="947" y="214"/>
                    </a:lnTo>
                    <a:lnTo>
                      <a:pt x="903" y="192"/>
                    </a:lnTo>
                    <a:lnTo>
                      <a:pt x="858" y="170"/>
                    </a:lnTo>
                    <a:lnTo>
                      <a:pt x="813" y="149"/>
                    </a:lnTo>
                    <a:lnTo>
                      <a:pt x="768" y="128"/>
                    </a:lnTo>
                    <a:lnTo>
                      <a:pt x="723" y="108"/>
                    </a:lnTo>
                    <a:lnTo>
                      <a:pt x="678" y="89"/>
                    </a:lnTo>
                    <a:lnTo>
                      <a:pt x="632" y="70"/>
                    </a:lnTo>
                    <a:lnTo>
                      <a:pt x="586" y="52"/>
                    </a:lnTo>
                    <a:lnTo>
                      <a:pt x="540" y="34"/>
                    </a:lnTo>
                    <a:lnTo>
                      <a:pt x="493" y="17"/>
                    </a:lnTo>
                    <a:lnTo>
                      <a:pt x="447" y="0"/>
                    </a:lnTo>
                    <a:lnTo>
                      <a:pt x="409" y="107"/>
                    </a:lnTo>
                    <a:lnTo>
                      <a:pt x="372" y="213"/>
                    </a:lnTo>
                    <a:lnTo>
                      <a:pt x="335" y="320"/>
                    </a:lnTo>
                    <a:lnTo>
                      <a:pt x="298" y="427"/>
                    </a:lnTo>
                    <a:lnTo>
                      <a:pt x="260" y="533"/>
                    </a:lnTo>
                    <a:lnTo>
                      <a:pt x="223" y="640"/>
                    </a:lnTo>
                    <a:lnTo>
                      <a:pt x="186" y="747"/>
                    </a:lnTo>
                    <a:lnTo>
                      <a:pt x="149" y="853"/>
                    </a:lnTo>
                    <a:lnTo>
                      <a:pt x="111" y="960"/>
                    </a:lnTo>
                    <a:lnTo>
                      <a:pt x="74" y="1066"/>
                    </a:lnTo>
                    <a:lnTo>
                      <a:pt x="37" y="1173"/>
                    </a:lnTo>
                    <a:lnTo>
                      <a:pt x="0" y="1280"/>
                    </a:lnTo>
                    <a:lnTo>
                      <a:pt x="31" y="1291"/>
                    </a:lnTo>
                    <a:lnTo>
                      <a:pt x="62" y="1302"/>
                    </a:lnTo>
                    <a:lnTo>
                      <a:pt x="93" y="1314"/>
                    </a:lnTo>
                    <a:lnTo>
                      <a:pt x="123" y="1326"/>
                    </a:lnTo>
                    <a:lnTo>
                      <a:pt x="154" y="1339"/>
                    </a:lnTo>
                    <a:lnTo>
                      <a:pt x="184" y="1352"/>
                    </a:lnTo>
                    <a:lnTo>
                      <a:pt x="214" y="1365"/>
                    </a:lnTo>
                    <a:lnTo>
                      <a:pt x="244" y="1379"/>
                    </a:lnTo>
                    <a:lnTo>
                      <a:pt x="274" y="1393"/>
                    </a:lnTo>
                    <a:lnTo>
                      <a:pt x="304" y="1407"/>
                    </a:lnTo>
                    <a:lnTo>
                      <a:pt x="334" y="1422"/>
                    </a:lnTo>
                    <a:lnTo>
                      <a:pt x="363" y="1437"/>
                    </a:lnTo>
                    <a:lnTo>
                      <a:pt x="392" y="1453"/>
                    </a:lnTo>
                    <a:lnTo>
                      <a:pt x="421" y="1468"/>
                    </a:lnTo>
                    <a:lnTo>
                      <a:pt x="450" y="1485"/>
                    </a:lnTo>
                    <a:lnTo>
                      <a:pt x="478" y="1501"/>
                    </a:lnTo>
                    <a:lnTo>
                      <a:pt x="507" y="1518"/>
                    </a:lnTo>
                    <a:lnTo>
                      <a:pt x="535" y="1535"/>
                    </a:lnTo>
                    <a:lnTo>
                      <a:pt x="563" y="1553"/>
                    </a:lnTo>
                    <a:lnTo>
                      <a:pt x="591" y="1571"/>
                    </a:lnTo>
                    <a:lnTo>
                      <a:pt x="618" y="1589"/>
                    </a:lnTo>
                    <a:lnTo>
                      <a:pt x="645" y="1608"/>
                    </a:lnTo>
                    <a:lnTo>
                      <a:pt x="672" y="1626"/>
                    </a:lnTo>
                    <a:lnTo>
                      <a:pt x="699" y="1646"/>
                    </a:lnTo>
                    <a:lnTo>
                      <a:pt x="726" y="1665"/>
                    </a:lnTo>
                    <a:lnTo>
                      <a:pt x="752" y="1685"/>
                    </a:lnTo>
                    <a:lnTo>
                      <a:pt x="778" y="1705"/>
                    </a:lnTo>
                    <a:lnTo>
                      <a:pt x="804" y="1726"/>
                    </a:lnTo>
                    <a:lnTo>
                      <a:pt x="830" y="1747"/>
                    </a:lnTo>
                    <a:lnTo>
                      <a:pt x="855" y="1768"/>
                    </a:lnTo>
                    <a:lnTo>
                      <a:pt x="880" y="1789"/>
                    </a:lnTo>
                    <a:lnTo>
                      <a:pt x="905" y="1811"/>
                    </a:lnTo>
                    <a:lnTo>
                      <a:pt x="930" y="1833"/>
                    </a:lnTo>
                    <a:lnTo>
                      <a:pt x="954" y="1856"/>
                    </a:lnTo>
                    <a:lnTo>
                      <a:pt x="978" y="1878"/>
                    </a:lnTo>
                    <a:lnTo>
                      <a:pt x="1002" y="1901"/>
                    </a:lnTo>
                    <a:lnTo>
                      <a:pt x="1025" y="1924"/>
                    </a:lnTo>
                    <a:lnTo>
                      <a:pt x="1048" y="1948"/>
                    </a:lnTo>
                    <a:lnTo>
                      <a:pt x="1071" y="1972"/>
                    </a:lnTo>
                    <a:lnTo>
                      <a:pt x="1094" y="1996"/>
                    </a:lnTo>
                    <a:lnTo>
                      <a:pt x="1116" y="2020"/>
                    </a:lnTo>
                    <a:lnTo>
                      <a:pt x="1138" y="2045"/>
                    </a:lnTo>
                    <a:lnTo>
                      <a:pt x="1160" y="2070"/>
                    </a:lnTo>
                    <a:lnTo>
                      <a:pt x="1181" y="2095"/>
                    </a:lnTo>
                    <a:lnTo>
                      <a:pt x="1202" y="2120"/>
                    </a:lnTo>
                    <a:lnTo>
                      <a:pt x="1223" y="2146"/>
                    </a:lnTo>
                    <a:lnTo>
                      <a:pt x="1244" y="2172"/>
                    </a:lnTo>
                    <a:lnTo>
                      <a:pt x="1264" y="2198"/>
                    </a:lnTo>
                  </a:path>
                </a:pathLst>
              </a:custGeom>
              <a:solidFill>
                <a:srgbClr val="FF6600"/>
              </a:solidFill>
              <a:ln w="25400">
                <a:noFill/>
                <a:prstDash val="solid"/>
                <a:round/>
                <a:headEnd/>
                <a:tailEnd/>
              </a:ln>
              <a:effectLst>
                <a:outerShdw blurRad="44450" dist="27940" dir="5400000" algn="ctr">
                  <a:srgbClr val="000000">
                    <a:alpha val="32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balanced" dir="t">
                  <a:rot lat="0" lon="0" rev="8700000"/>
                </a:lightRig>
              </a:scene3d>
              <a:sp3d>
                <a:bevelT w="190500" h="38100"/>
              </a:sp3d>
            </xdr:spPr>
          </xdr:sp>
          <xdr:sp macro="" textlink="">
            <xdr:nvSpPr>
              <xdr:cNvPr id="219" name="Freeform 372"/>
              <xdr:cNvSpPr>
                <a:spLocks/>
              </xdr:cNvSpPr>
            </xdr:nvSpPr>
            <xdr:spPr bwMode="auto">
              <a:xfrm>
                <a:off x="2021846" y="4348766"/>
                <a:ext cx="528440" cy="613711"/>
              </a:xfrm>
              <a:custGeom>
                <a:avLst/>
                <a:gdLst>
                  <a:gd name="T0" fmla="*/ 2147483647 w 1838"/>
                  <a:gd name="T1" fmla="*/ 2147483647 h 2258"/>
                  <a:gd name="T2" fmla="*/ 2147483647 w 1838"/>
                  <a:gd name="T3" fmla="*/ 2147483647 h 2258"/>
                  <a:gd name="T4" fmla="*/ 2147483647 w 1838"/>
                  <a:gd name="T5" fmla="*/ 2147483647 h 2258"/>
                  <a:gd name="T6" fmla="*/ 2147483647 w 1838"/>
                  <a:gd name="T7" fmla="*/ 2147483647 h 2258"/>
                  <a:gd name="T8" fmla="*/ 2147483647 w 1838"/>
                  <a:gd name="T9" fmla="*/ 2147483647 h 2258"/>
                  <a:gd name="T10" fmla="*/ 2147483647 w 1838"/>
                  <a:gd name="T11" fmla="*/ 2147483647 h 2258"/>
                  <a:gd name="T12" fmla="*/ 2147483647 w 1838"/>
                  <a:gd name="T13" fmla="*/ 2147483647 h 2258"/>
                  <a:gd name="T14" fmla="*/ 2147483647 w 1838"/>
                  <a:gd name="T15" fmla="*/ 2147483647 h 2258"/>
                  <a:gd name="T16" fmla="*/ 2147483647 w 1838"/>
                  <a:gd name="T17" fmla="*/ 2147483647 h 2258"/>
                  <a:gd name="T18" fmla="*/ 2147483647 w 1838"/>
                  <a:gd name="T19" fmla="*/ 2147483647 h 2258"/>
                  <a:gd name="T20" fmla="*/ 2147483647 w 1838"/>
                  <a:gd name="T21" fmla="*/ 2147483647 h 2258"/>
                  <a:gd name="T22" fmla="*/ 2147483647 w 1838"/>
                  <a:gd name="T23" fmla="*/ 2147483647 h 2258"/>
                  <a:gd name="T24" fmla="*/ 2147483647 w 1838"/>
                  <a:gd name="T25" fmla="*/ 2147483647 h 2258"/>
                  <a:gd name="T26" fmla="*/ 2147483647 w 1838"/>
                  <a:gd name="T27" fmla="*/ 2147483647 h 2258"/>
                  <a:gd name="T28" fmla="*/ 2147483647 w 1838"/>
                  <a:gd name="T29" fmla="*/ 2147483647 h 2258"/>
                  <a:gd name="T30" fmla="*/ 2147483647 w 1838"/>
                  <a:gd name="T31" fmla="*/ 2147483647 h 2258"/>
                  <a:gd name="T32" fmla="*/ 2147483647 w 1838"/>
                  <a:gd name="T33" fmla="*/ 2147483647 h 2258"/>
                  <a:gd name="T34" fmla="*/ 2147483647 w 1838"/>
                  <a:gd name="T35" fmla="*/ 2147483647 h 2258"/>
                  <a:gd name="T36" fmla="*/ 2147483647 w 1838"/>
                  <a:gd name="T37" fmla="*/ 2147483647 h 2258"/>
                  <a:gd name="T38" fmla="*/ 2147483647 w 1838"/>
                  <a:gd name="T39" fmla="*/ 2147483647 h 2258"/>
                  <a:gd name="T40" fmla="*/ 2147483647 w 1838"/>
                  <a:gd name="T41" fmla="*/ 2147483647 h 2258"/>
                  <a:gd name="T42" fmla="*/ 2147483647 w 1838"/>
                  <a:gd name="T43" fmla="*/ 2147483647 h 2258"/>
                  <a:gd name="T44" fmla="*/ 2147483647 w 1838"/>
                  <a:gd name="T45" fmla="*/ 2147483647 h 2258"/>
                  <a:gd name="T46" fmla="*/ 2147483647 w 1838"/>
                  <a:gd name="T47" fmla="*/ 2147483647 h 2258"/>
                  <a:gd name="T48" fmla="*/ 2147483647 w 1838"/>
                  <a:gd name="T49" fmla="*/ 2147483647 h 2258"/>
                  <a:gd name="T50" fmla="*/ 2147483647 w 1838"/>
                  <a:gd name="T51" fmla="*/ 2147483647 h 2258"/>
                  <a:gd name="T52" fmla="*/ 2147483647 w 1838"/>
                  <a:gd name="T53" fmla="*/ 2147483647 h 2258"/>
                  <a:gd name="T54" fmla="*/ 2147483647 w 1838"/>
                  <a:gd name="T55" fmla="*/ 2147483647 h 2258"/>
                  <a:gd name="T56" fmla="*/ 2147483647 w 1838"/>
                  <a:gd name="T57" fmla="*/ 2147483647 h 2258"/>
                  <a:gd name="T58" fmla="*/ 2147483647 w 1838"/>
                  <a:gd name="T59" fmla="*/ 2147483647 h 2258"/>
                  <a:gd name="T60" fmla="*/ 2147483647 w 1838"/>
                  <a:gd name="T61" fmla="*/ 2147483647 h 2258"/>
                  <a:gd name="T62" fmla="*/ 2147483647 w 1838"/>
                  <a:gd name="T63" fmla="*/ 2147483647 h 2258"/>
                  <a:gd name="T64" fmla="*/ 2147483647 w 1838"/>
                  <a:gd name="T65" fmla="*/ 2147483647 h 2258"/>
                  <a:gd name="T66" fmla="*/ 2147483647 w 1838"/>
                  <a:gd name="T67" fmla="*/ 2147483647 h 2258"/>
                  <a:gd name="T68" fmla="*/ 2147483647 w 1838"/>
                  <a:gd name="T69" fmla="*/ 2147483647 h 2258"/>
                  <a:gd name="T70" fmla="*/ 2147483647 w 1838"/>
                  <a:gd name="T71" fmla="*/ 2147483647 h 2258"/>
                  <a:gd name="T72" fmla="*/ 2147483647 w 1838"/>
                  <a:gd name="T73" fmla="*/ 2147483647 h 2258"/>
                  <a:gd name="T74" fmla="*/ 2147483647 w 1838"/>
                  <a:gd name="T75" fmla="*/ 2147483647 h 2258"/>
                  <a:gd name="T76" fmla="*/ 2147483647 w 1838"/>
                  <a:gd name="T77" fmla="*/ 2147483647 h 2258"/>
                  <a:gd name="T78" fmla="*/ 2147483647 w 1838"/>
                  <a:gd name="T79" fmla="*/ 2147483647 h 2258"/>
                  <a:gd name="T80" fmla="*/ 2147483647 w 1838"/>
                  <a:gd name="T81" fmla="*/ 2147483647 h 2258"/>
                  <a:gd name="T82" fmla="*/ 2147483647 w 1838"/>
                  <a:gd name="T83" fmla="*/ 2147483647 h 2258"/>
                  <a:gd name="T84" fmla="*/ 2147483647 w 1838"/>
                  <a:gd name="T85" fmla="*/ 2147483647 h 2258"/>
                  <a:gd name="T86" fmla="*/ 2147483647 w 1838"/>
                  <a:gd name="T87" fmla="*/ 2147483647 h 2258"/>
                  <a:gd name="T88" fmla="*/ 2147483647 w 1838"/>
                  <a:gd name="T89" fmla="*/ 2147483647 h 2258"/>
                  <a:gd name="T90" fmla="*/ 2147483647 w 1838"/>
                  <a:gd name="T91" fmla="*/ 2147483647 h 2258"/>
                  <a:gd name="T92" fmla="*/ 2147483647 w 1838"/>
                  <a:gd name="T93" fmla="*/ 2147483647 h 2258"/>
                  <a:gd name="T94" fmla="*/ 2147483647 w 1838"/>
                  <a:gd name="T95" fmla="*/ 2147483647 h 2258"/>
                  <a:gd name="T96" fmla="*/ 2147483647 w 1838"/>
                  <a:gd name="T97" fmla="*/ 2147483647 h 2258"/>
                  <a:gd name="T98" fmla="*/ 2147483647 w 1838"/>
                  <a:gd name="T99" fmla="*/ 2147483647 h 2258"/>
                  <a:gd name="T100" fmla="*/ 2147483647 w 1838"/>
                  <a:gd name="T101" fmla="*/ 2147483647 h 2258"/>
                  <a:gd name="T102" fmla="*/ 2147483647 w 1838"/>
                  <a:gd name="T103" fmla="*/ 2147483647 h 2258"/>
                  <a:gd name="T104" fmla="*/ 2147483647 w 1838"/>
                  <a:gd name="T105" fmla="*/ 2147483647 h 2258"/>
                  <a:gd name="T106" fmla="*/ 2147483647 w 1838"/>
                  <a:gd name="T107" fmla="*/ 2147483647 h 2258"/>
                  <a:gd name="T108" fmla="*/ 2147483647 w 1838"/>
                  <a:gd name="T109" fmla="*/ 2147483647 h 2258"/>
                  <a:gd name="T110" fmla="*/ 2147483647 w 1838"/>
                  <a:gd name="T111" fmla="*/ 2147483647 h 2258"/>
                  <a:gd name="T112" fmla="*/ 2147483647 w 1838"/>
                  <a:gd name="T113" fmla="*/ 2147483647 h 2258"/>
                  <a:gd name="T114" fmla="*/ 2147483647 w 1838"/>
                  <a:gd name="T115" fmla="*/ 2147483647 h 2258"/>
                  <a:gd name="T116" fmla="*/ 2147483647 w 1838"/>
                  <a:gd name="T117" fmla="*/ 2147483647 h 2258"/>
                  <a:gd name="T118" fmla="*/ 2147483647 w 1838"/>
                  <a:gd name="T119" fmla="*/ 2147483647 h 2258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  <a:gd name="T132" fmla="*/ 0 60000 65536"/>
                  <a:gd name="T133" fmla="*/ 0 60000 65536"/>
                  <a:gd name="T134" fmla="*/ 0 60000 65536"/>
                  <a:gd name="T135" fmla="*/ 0 60000 65536"/>
                  <a:gd name="T136" fmla="*/ 0 60000 65536"/>
                  <a:gd name="T137" fmla="*/ 0 60000 65536"/>
                  <a:gd name="T138" fmla="*/ 0 60000 65536"/>
                  <a:gd name="T139" fmla="*/ 0 60000 65536"/>
                  <a:gd name="T140" fmla="*/ 0 60000 65536"/>
                  <a:gd name="T141" fmla="*/ 0 60000 65536"/>
                  <a:gd name="T142" fmla="*/ 0 60000 65536"/>
                  <a:gd name="T143" fmla="*/ 0 60000 65536"/>
                  <a:gd name="T144" fmla="*/ 0 60000 65536"/>
                  <a:gd name="T145" fmla="*/ 0 60000 65536"/>
                  <a:gd name="T146" fmla="*/ 0 60000 65536"/>
                  <a:gd name="T147" fmla="*/ 0 60000 65536"/>
                  <a:gd name="T148" fmla="*/ 0 60000 65536"/>
                  <a:gd name="T149" fmla="*/ 0 60000 65536"/>
                  <a:gd name="T150" fmla="*/ 0 60000 65536"/>
                  <a:gd name="T151" fmla="*/ 0 60000 65536"/>
                  <a:gd name="T152" fmla="*/ 0 60000 65536"/>
                  <a:gd name="T153" fmla="*/ 0 60000 65536"/>
                  <a:gd name="T154" fmla="*/ 0 60000 65536"/>
                  <a:gd name="T155" fmla="*/ 0 60000 65536"/>
                  <a:gd name="T156" fmla="*/ 0 60000 65536"/>
                  <a:gd name="T157" fmla="*/ 0 60000 65536"/>
                  <a:gd name="T158" fmla="*/ 0 60000 65536"/>
                  <a:gd name="T159" fmla="*/ 0 60000 65536"/>
                  <a:gd name="T160" fmla="*/ 0 60000 65536"/>
                  <a:gd name="T161" fmla="*/ 0 60000 65536"/>
                  <a:gd name="T162" fmla="*/ 0 60000 65536"/>
                  <a:gd name="T163" fmla="*/ 0 60000 65536"/>
                  <a:gd name="T164" fmla="*/ 0 60000 65536"/>
                  <a:gd name="T165" fmla="*/ 0 60000 65536"/>
                  <a:gd name="T166" fmla="*/ 0 60000 65536"/>
                  <a:gd name="T167" fmla="*/ 0 60000 65536"/>
                  <a:gd name="T168" fmla="*/ 0 60000 65536"/>
                  <a:gd name="T169" fmla="*/ 0 60000 65536"/>
                  <a:gd name="T170" fmla="*/ 0 60000 65536"/>
                  <a:gd name="T171" fmla="*/ 0 60000 65536"/>
                  <a:gd name="T172" fmla="*/ 0 60000 65536"/>
                  <a:gd name="T173" fmla="*/ 0 60000 65536"/>
                  <a:gd name="T174" fmla="*/ 0 60000 65536"/>
                  <a:gd name="T175" fmla="*/ 0 60000 65536"/>
                  <a:gd name="T176" fmla="*/ 0 60000 65536"/>
                  <a:gd name="T177" fmla="*/ 0 60000 65536"/>
                  <a:gd name="T178" fmla="*/ 0 60000 65536"/>
                  <a:gd name="T179" fmla="*/ 0 60000 65536"/>
                  <a:gd name="T180" fmla="*/ 0 w 1838"/>
                  <a:gd name="T181" fmla="*/ 0 h 2258"/>
                  <a:gd name="T182" fmla="*/ 1838 w 1838"/>
                  <a:gd name="T183" fmla="*/ 2258 h 2258"/>
                </a:gdLst>
                <a:ahLst/>
                <a:cxnLst>
                  <a:cxn ang="T120">
                    <a:pos x="T0" y="T1"/>
                  </a:cxn>
                  <a:cxn ang="T121">
                    <a:pos x="T2" y="T3"/>
                  </a:cxn>
                  <a:cxn ang="T122">
                    <a:pos x="T4" y="T5"/>
                  </a:cxn>
                  <a:cxn ang="T123">
                    <a:pos x="T6" y="T7"/>
                  </a:cxn>
                  <a:cxn ang="T124">
                    <a:pos x="T8" y="T9"/>
                  </a:cxn>
                  <a:cxn ang="T125">
                    <a:pos x="T10" y="T11"/>
                  </a:cxn>
                  <a:cxn ang="T126">
                    <a:pos x="T12" y="T13"/>
                  </a:cxn>
                  <a:cxn ang="T127">
                    <a:pos x="T14" y="T15"/>
                  </a:cxn>
                  <a:cxn ang="T128">
                    <a:pos x="T16" y="T17"/>
                  </a:cxn>
                  <a:cxn ang="T129">
                    <a:pos x="T18" y="T19"/>
                  </a:cxn>
                  <a:cxn ang="T130">
                    <a:pos x="T20" y="T21"/>
                  </a:cxn>
                  <a:cxn ang="T131">
                    <a:pos x="T22" y="T23"/>
                  </a:cxn>
                  <a:cxn ang="T132">
                    <a:pos x="T24" y="T25"/>
                  </a:cxn>
                  <a:cxn ang="T133">
                    <a:pos x="T26" y="T27"/>
                  </a:cxn>
                  <a:cxn ang="T134">
                    <a:pos x="T28" y="T29"/>
                  </a:cxn>
                  <a:cxn ang="T135">
                    <a:pos x="T30" y="T31"/>
                  </a:cxn>
                  <a:cxn ang="T136">
                    <a:pos x="T32" y="T33"/>
                  </a:cxn>
                  <a:cxn ang="T137">
                    <a:pos x="T34" y="T35"/>
                  </a:cxn>
                  <a:cxn ang="T138">
                    <a:pos x="T36" y="T37"/>
                  </a:cxn>
                  <a:cxn ang="T139">
                    <a:pos x="T38" y="T39"/>
                  </a:cxn>
                  <a:cxn ang="T140">
                    <a:pos x="T40" y="T41"/>
                  </a:cxn>
                  <a:cxn ang="T141">
                    <a:pos x="T42" y="T43"/>
                  </a:cxn>
                  <a:cxn ang="T142">
                    <a:pos x="T44" y="T45"/>
                  </a:cxn>
                  <a:cxn ang="T143">
                    <a:pos x="T46" y="T47"/>
                  </a:cxn>
                  <a:cxn ang="T144">
                    <a:pos x="T48" y="T49"/>
                  </a:cxn>
                  <a:cxn ang="T145">
                    <a:pos x="T50" y="T51"/>
                  </a:cxn>
                  <a:cxn ang="T146">
                    <a:pos x="T52" y="T53"/>
                  </a:cxn>
                  <a:cxn ang="T147">
                    <a:pos x="T54" y="T55"/>
                  </a:cxn>
                  <a:cxn ang="T148">
                    <a:pos x="T56" y="T57"/>
                  </a:cxn>
                  <a:cxn ang="T149">
                    <a:pos x="T58" y="T59"/>
                  </a:cxn>
                  <a:cxn ang="T150">
                    <a:pos x="T60" y="T61"/>
                  </a:cxn>
                  <a:cxn ang="T151">
                    <a:pos x="T62" y="T63"/>
                  </a:cxn>
                  <a:cxn ang="T152">
                    <a:pos x="T64" y="T65"/>
                  </a:cxn>
                  <a:cxn ang="T153">
                    <a:pos x="T66" y="T67"/>
                  </a:cxn>
                  <a:cxn ang="T154">
                    <a:pos x="T68" y="T69"/>
                  </a:cxn>
                  <a:cxn ang="T155">
                    <a:pos x="T70" y="T71"/>
                  </a:cxn>
                  <a:cxn ang="T156">
                    <a:pos x="T72" y="T73"/>
                  </a:cxn>
                  <a:cxn ang="T157">
                    <a:pos x="T74" y="T75"/>
                  </a:cxn>
                  <a:cxn ang="T158">
                    <a:pos x="T76" y="T77"/>
                  </a:cxn>
                  <a:cxn ang="T159">
                    <a:pos x="T78" y="T79"/>
                  </a:cxn>
                  <a:cxn ang="T160">
                    <a:pos x="T80" y="T81"/>
                  </a:cxn>
                  <a:cxn ang="T161">
                    <a:pos x="T82" y="T83"/>
                  </a:cxn>
                  <a:cxn ang="T162">
                    <a:pos x="T84" y="T85"/>
                  </a:cxn>
                  <a:cxn ang="T163">
                    <a:pos x="T86" y="T87"/>
                  </a:cxn>
                  <a:cxn ang="T164">
                    <a:pos x="T88" y="T89"/>
                  </a:cxn>
                  <a:cxn ang="T165">
                    <a:pos x="T90" y="T91"/>
                  </a:cxn>
                  <a:cxn ang="T166">
                    <a:pos x="T92" y="T93"/>
                  </a:cxn>
                  <a:cxn ang="T167">
                    <a:pos x="T94" y="T95"/>
                  </a:cxn>
                  <a:cxn ang="T168">
                    <a:pos x="T96" y="T97"/>
                  </a:cxn>
                  <a:cxn ang="T169">
                    <a:pos x="T98" y="T99"/>
                  </a:cxn>
                  <a:cxn ang="T170">
                    <a:pos x="T100" y="T101"/>
                  </a:cxn>
                  <a:cxn ang="T171">
                    <a:pos x="T102" y="T103"/>
                  </a:cxn>
                  <a:cxn ang="T172">
                    <a:pos x="T104" y="T105"/>
                  </a:cxn>
                  <a:cxn ang="T173">
                    <a:pos x="T106" y="T107"/>
                  </a:cxn>
                  <a:cxn ang="T174">
                    <a:pos x="T108" y="T109"/>
                  </a:cxn>
                  <a:cxn ang="T175">
                    <a:pos x="T110" y="T111"/>
                  </a:cxn>
                  <a:cxn ang="T176">
                    <a:pos x="T112" y="T113"/>
                  </a:cxn>
                  <a:cxn ang="T177">
                    <a:pos x="T114" y="T115"/>
                  </a:cxn>
                  <a:cxn ang="T178">
                    <a:pos x="T116" y="T117"/>
                  </a:cxn>
                  <a:cxn ang="T179">
                    <a:pos x="T118" y="T119"/>
                  </a:cxn>
                </a:cxnLst>
                <a:rect l="T180" t="T181" r="T182" b="T183"/>
                <a:pathLst>
                  <a:path w="1838" h="2258">
                    <a:moveTo>
                      <a:pt x="483" y="2258"/>
                    </a:moveTo>
                    <a:lnTo>
                      <a:pt x="596" y="2256"/>
                    </a:lnTo>
                    <a:lnTo>
                      <a:pt x="709" y="2253"/>
                    </a:lnTo>
                    <a:lnTo>
                      <a:pt x="822" y="2251"/>
                    </a:lnTo>
                    <a:lnTo>
                      <a:pt x="935" y="2248"/>
                    </a:lnTo>
                    <a:lnTo>
                      <a:pt x="1047" y="2246"/>
                    </a:lnTo>
                    <a:lnTo>
                      <a:pt x="1160" y="2243"/>
                    </a:lnTo>
                    <a:lnTo>
                      <a:pt x="1273" y="2241"/>
                    </a:lnTo>
                    <a:lnTo>
                      <a:pt x="1386" y="2239"/>
                    </a:lnTo>
                    <a:lnTo>
                      <a:pt x="1499" y="2236"/>
                    </a:lnTo>
                    <a:lnTo>
                      <a:pt x="1612" y="2234"/>
                    </a:lnTo>
                    <a:lnTo>
                      <a:pt x="1725" y="2231"/>
                    </a:lnTo>
                    <a:lnTo>
                      <a:pt x="1838" y="2229"/>
                    </a:lnTo>
                    <a:lnTo>
                      <a:pt x="1836" y="2179"/>
                    </a:lnTo>
                    <a:lnTo>
                      <a:pt x="1834" y="2130"/>
                    </a:lnTo>
                    <a:lnTo>
                      <a:pt x="1832" y="2080"/>
                    </a:lnTo>
                    <a:lnTo>
                      <a:pt x="1829" y="2031"/>
                    </a:lnTo>
                    <a:lnTo>
                      <a:pt x="1825" y="1982"/>
                    </a:lnTo>
                    <a:lnTo>
                      <a:pt x="1820" y="1932"/>
                    </a:lnTo>
                    <a:lnTo>
                      <a:pt x="1815" y="1883"/>
                    </a:lnTo>
                    <a:lnTo>
                      <a:pt x="1810" y="1834"/>
                    </a:lnTo>
                    <a:lnTo>
                      <a:pt x="1804" y="1785"/>
                    </a:lnTo>
                    <a:lnTo>
                      <a:pt x="1797" y="1736"/>
                    </a:lnTo>
                    <a:lnTo>
                      <a:pt x="1789" y="1687"/>
                    </a:lnTo>
                    <a:lnTo>
                      <a:pt x="1782" y="1638"/>
                    </a:lnTo>
                    <a:lnTo>
                      <a:pt x="1773" y="1589"/>
                    </a:lnTo>
                    <a:lnTo>
                      <a:pt x="1764" y="1540"/>
                    </a:lnTo>
                    <a:lnTo>
                      <a:pt x="1754" y="1492"/>
                    </a:lnTo>
                    <a:lnTo>
                      <a:pt x="1744" y="1443"/>
                    </a:lnTo>
                    <a:lnTo>
                      <a:pt x="1733" y="1395"/>
                    </a:lnTo>
                    <a:lnTo>
                      <a:pt x="1721" y="1347"/>
                    </a:lnTo>
                    <a:lnTo>
                      <a:pt x="1709" y="1299"/>
                    </a:lnTo>
                    <a:lnTo>
                      <a:pt x="1696" y="1251"/>
                    </a:lnTo>
                    <a:lnTo>
                      <a:pt x="1683" y="1203"/>
                    </a:lnTo>
                    <a:lnTo>
                      <a:pt x="1669" y="1156"/>
                    </a:lnTo>
                    <a:lnTo>
                      <a:pt x="1655" y="1108"/>
                    </a:lnTo>
                    <a:lnTo>
                      <a:pt x="1640" y="1061"/>
                    </a:lnTo>
                    <a:lnTo>
                      <a:pt x="1624" y="1014"/>
                    </a:lnTo>
                    <a:lnTo>
                      <a:pt x="1608" y="967"/>
                    </a:lnTo>
                    <a:lnTo>
                      <a:pt x="1591" y="921"/>
                    </a:lnTo>
                    <a:lnTo>
                      <a:pt x="1574" y="874"/>
                    </a:lnTo>
                    <a:lnTo>
                      <a:pt x="1556" y="828"/>
                    </a:lnTo>
                    <a:lnTo>
                      <a:pt x="1538" y="782"/>
                    </a:lnTo>
                    <a:lnTo>
                      <a:pt x="1519" y="736"/>
                    </a:lnTo>
                    <a:lnTo>
                      <a:pt x="1499" y="691"/>
                    </a:lnTo>
                    <a:lnTo>
                      <a:pt x="1479" y="646"/>
                    </a:lnTo>
                    <a:lnTo>
                      <a:pt x="1458" y="601"/>
                    </a:lnTo>
                    <a:lnTo>
                      <a:pt x="1437" y="556"/>
                    </a:lnTo>
                    <a:lnTo>
                      <a:pt x="1416" y="511"/>
                    </a:lnTo>
                    <a:lnTo>
                      <a:pt x="1393" y="467"/>
                    </a:lnTo>
                    <a:lnTo>
                      <a:pt x="1370" y="423"/>
                    </a:lnTo>
                    <a:lnTo>
                      <a:pt x="1347" y="379"/>
                    </a:lnTo>
                    <a:lnTo>
                      <a:pt x="1323" y="336"/>
                    </a:lnTo>
                    <a:lnTo>
                      <a:pt x="1299" y="293"/>
                    </a:lnTo>
                    <a:lnTo>
                      <a:pt x="1274" y="250"/>
                    </a:lnTo>
                    <a:lnTo>
                      <a:pt x="1248" y="208"/>
                    </a:lnTo>
                    <a:lnTo>
                      <a:pt x="1222" y="165"/>
                    </a:lnTo>
                    <a:lnTo>
                      <a:pt x="1196" y="124"/>
                    </a:lnTo>
                    <a:lnTo>
                      <a:pt x="1169" y="82"/>
                    </a:lnTo>
                    <a:lnTo>
                      <a:pt x="1142" y="41"/>
                    </a:lnTo>
                    <a:lnTo>
                      <a:pt x="1114" y="0"/>
                    </a:lnTo>
                    <a:lnTo>
                      <a:pt x="1021" y="64"/>
                    </a:lnTo>
                    <a:lnTo>
                      <a:pt x="928" y="129"/>
                    </a:lnTo>
                    <a:lnTo>
                      <a:pt x="835" y="193"/>
                    </a:lnTo>
                    <a:lnTo>
                      <a:pt x="742" y="258"/>
                    </a:lnTo>
                    <a:lnTo>
                      <a:pt x="650" y="322"/>
                    </a:lnTo>
                    <a:lnTo>
                      <a:pt x="557" y="386"/>
                    </a:lnTo>
                    <a:lnTo>
                      <a:pt x="464" y="451"/>
                    </a:lnTo>
                    <a:lnTo>
                      <a:pt x="371" y="515"/>
                    </a:lnTo>
                    <a:lnTo>
                      <a:pt x="279" y="579"/>
                    </a:lnTo>
                    <a:lnTo>
                      <a:pt x="186" y="644"/>
                    </a:lnTo>
                    <a:lnTo>
                      <a:pt x="93" y="708"/>
                    </a:lnTo>
                    <a:lnTo>
                      <a:pt x="0" y="773"/>
                    </a:lnTo>
                    <a:lnTo>
                      <a:pt x="19" y="800"/>
                    </a:lnTo>
                    <a:lnTo>
                      <a:pt x="37" y="827"/>
                    </a:lnTo>
                    <a:lnTo>
                      <a:pt x="55" y="855"/>
                    </a:lnTo>
                    <a:lnTo>
                      <a:pt x="73" y="883"/>
                    </a:lnTo>
                    <a:lnTo>
                      <a:pt x="90" y="911"/>
                    </a:lnTo>
                    <a:lnTo>
                      <a:pt x="107" y="939"/>
                    </a:lnTo>
                    <a:lnTo>
                      <a:pt x="124" y="968"/>
                    </a:lnTo>
                    <a:lnTo>
                      <a:pt x="140" y="996"/>
                    </a:lnTo>
                    <a:lnTo>
                      <a:pt x="156" y="1025"/>
                    </a:lnTo>
                    <a:lnTo>
                      <a:pt x="171" y="1055"/>
                    </a:lnTo>
                    <a:lnTo>
                      <a:pt x="187" y="1084"/>
                    </a:lnTo>
                    <a:lnTo>
                      <a:pt x="201" y="1113"/>
                    </a:lnTo>
                    <a:lnTo>
                      <a:pt x="216" y="1143"/>
                    </a:lnTo>
                    <a:lnTo>
                      <a:pt x="230" y="1173"/>
                    </a:lnTo>
                    <a:lnTo>
                      <a:pt x="244" y="1203"/>
                    </a:lnTo>
                    <a:lnTo>
                      <a:pt x="257" y="1233"/>
                    </a:lnTo>
                    <a:lnTo>
                      <a:pt x="270" y="1263"/>
                    </a:lnTo>
                    <a:lnTo>
                      <a:pt x="283" y="1294"/>
                    </a:lnTo>
                    <a:lnTo>
                      <a:pt x="295" y="1325"/>
                    </a:lnTo>
                    <a:lnTo>
                      <a:pt x="307" y="1355"/>
                    </a:lnTo>
                    <a:lnTo>
                      <a:pt x="319" y="1386"/>
                    </a:lnTo>
                    <a:lnTo>
                      <a:pt x="330" y="1417"/>
                    </a:lnTo>
                    <a:lnTo>
                      <a:pt x="341" y="1449"/>
                    </a:lnTo>
                    <a:lnTo>
                      <a:pt x="351" y="1480"/>
                    </a:lnTo>
                    <a:lnTo>
                      <a:pt x="361" y="1511"/>
                    </a:lnTo>
                    <a:lnTo>
                      <a:pt x="371" y="1543"/>
                    </a:lnTo>
                    <a:lnTo>
                      <a:pt x="380" y="1575"/>
                    </a:lnTo>
                    <a:lnTo>
                      <a:pt x="389" y="1606"/>
                    </a:lnTo>
                    <a:lnTo>
                      <a:pt x="397" y="1638"/>
                    </a:lnTo>
                    <a:lnTo>
                      <a:pt x="405" y="1670"/>
                    </a:lnTo>
                    <a:lnTo>
                      <a:pt x="413" y="1702"/>
                    </a:lnTo>
                    <a:lnTo>
                      <a:pt x="420" y="1735"/>
                    </a:lnTo>
                    <a:lnTo>
                      <a:pt x="427" y="1767"/>
                    </a:lnTo>
                    <a:lnTo>
                      <a:pt x="434" y="1799"/>
                    </a:lnTo>
                    <a:lnTo>
                      <a:pt x="440" y="1832"/>
                    </a:lnTo>
                    <a:lnTo>
                      <a:pt x="445" y="1864"/>
                    </a:lnTo>
                    <a:lnTo>
                      <a:pt x="451" y="1897"/>
                    </a:lnTo>
                    <a:lnTo>
                      <a:pt x="456" y="1930"/>
                    </a:lnTo>
                    <a:lnTo>
                      <a:pt x="460" y="1962"/>
                    </a:lnTo>
                    <a:lnTo>
                      <a:pt x="464" y="1995"/>
                    </a:lnTo>
                    <a:lnTo>
                      <a:pt x="468" y="2028"/>
                    </a:lnTo>
                    <a:lnTo>
                      <a:pt x="471" y="2061"/>
                    </a:lnTo>
                    <a:lnTo>
                      <a:pt x="474" y="2094"/>
                    </a:lnTo>
                    <a:lnTo>
                      <a:pt x="477" y="2126"/>
                    </a:lnTo>
                    <a:lnTo>
                      <a:pt x="479" y="2159"/>
                    </a:lnTo>
                    <a:lnTo>
                      <a:pt x="481" y="2192"/>
                    </a:lnTo>
                    <a:lnTo>
                      <a:pt x="482" y="2225"/>
                    </a:lnTo>
                    <a:lnTo>
                      <a:pt x="483" y="2258"/>
                    </a:lnTo>
                  </a:path>
                </a:pathLst>
              </a:custGeom>
              <a:solidFill>
                <a:srgbClr val="FF3333"/>
              </a:solidFill>
              <a:ln w="25400">
                <a:noFill/>
                <a:prstDash val="solid"/>
                <a:round/>
                <a:headEnd/>
                <a:tailEnd/>
              </a:ln>
              <a:effectLst>
                <a:outerShdw blurRad="44450" dist="27940" dir="5400000" algn="ctr">
                  <a:srgbClr val="000000">
                    <a:alpha val="32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balanced" dir="t">
                  <a:rot lat="0" lon="0" rev="8700000"/>
                </a:lightRig>
              </a:scene3d>
              <a:sp3d>
                <a:bevelT w="190500" h="38100"/>
              </a:sp3d>
            </xdr:spPr>
          </xdr:sp>
          <xdr:sp macro="" textlink="">
            <xdr:nvSpPr>
              <xdr:cNvPr id="220" name="Freeform 377"/>
              <xdr:cNvSpPr>
                <a:spLocks/>
              </xdr:cNvSpPr>
            </xdr:nvSpPr>
            <xdr:spPr bwMode="auto">
              <a:xfrm>
                <a:off x="212691" y="4348766"/>
                <a:ext cx="528440" cy="613711"/>
              </a:xfrm>
              <a:custGeom>
                <a:avLst/>
                <a:gdLst>
                  <a:gd name="T0" fmla="*/ 2147483647 w 1838"/>
                  <a:gd name="T1" fmla="*/ 2147483647 h 2258"/>
                  <a:gd name="T2" fmla="*/ 2147483647 w 1838"/>
                  <a:gd name="T3" fmla="*/ 2147483647 h 2258"/>
                  <a:gd name="T4" fmla="*/ 2147483647 w 1838"/>
                  <a:gd name="T5" fmla="*/ 2147483647 h 2258"/>
                  <a:gd name="T6" fmla="*/ 2147483647 w 1838"/>
                  <a:gd name="T7" fmla="*/ 2147483647 h 2258"/>
                  <a:gd name="T8" fmla="*/ 2147483647 w 1838"/>
                  <a:gd name="T9" fmla="*/ 2147483647 h 2258"/>
                  <a:gd name="T10" fmla="*/ 2147483647 w 1838"/>
                  <a:gd name="T11" fmla="*/ 2147483647 h 2258"/>
                  <a:gd name="T12" fmla="*/ 2147483647 w 1838"/>
                  <a:gd name="T13" fmla="*/ 2147483647 h 2258"/>
                  <a:gd name="T14" fmla="*/ 2147483647 w 1838"/>
                  <a:gd name="T15" fmla="*/ 2147483647 h 2258"/>
                  <a:gd name="T16" fmla="*/ 2147483647 w 1838"/>
                  <a:gd name="T17" fmla="*/ 2147483647 h 2258"/>
                  <a:gd name="T18" fmla="*/ 2147483647 w 1838"/>
                  <a:gd name="T19" fmla="*/ 2147483647 h 2258"/>
                  <a:gd name="T20" fmla="*/ 2147483647 w 1838"/>
                  <a:gd name="T21" fmla="*/ 2147483647 h 2258"/>
                  <a:gd name="T22" fmla="*/ 2147483647 w 1838"/>
                  <a:gd name="T23" fmla="*/ 2147483647 h 2258"/>
                  <a:gd name="T24" fmla="*/ 2147483647 w 1838"/>
                  <a:gd name="T25" fmla="*/ 2147483647 h 2258"/>
                  <a:gd name="T26" fmla="*/ 2147483647 w 1838"/>
                  <a:gd name="T27" fmla="*/ 2147483647 h 2258"/>
                  <a:gd name="T28" fmla="*/ 2147483647 w 1838"/>
                  <a:gd name="T29" fmla="*/ 2147483647 h 2258"/>
                  <a:gd name="T30" fmla="*/ 2147483647 w 1838"/>
                  <a:gd name="T31" fmla="*/ 2147483647 h 2258"/>
                  <a:gd name="T32" fmla="*/ 2147483647 w 1838"/>
                  <a:gd name="T33" fmla="*/ 2147483647 h 2258"/>
                  <a:gd name="T34" fmla="*/ 2147483647 w 1838"/>
                  <a:gd name="T35" fmla="*/ 2147483647 h 2258"/>
                  <a:gd name="T36" fmla="*/ 2147483647 w 1838"/>
                  <a:gd name="T37" fmla="*/ 2147483647 h 2258"/>
                  <a:gd name="T38" fmla="*/ 2147483647 w 1838"/>
                  <a:gd name="T39" fmla="*/ 2147483647 h 2258"/>
                  <a:gd name="T40" fmla="*/ 2147483647 w 1838"/>
                  <a:gd name="T41" fmla="*/ 2147483647 h 2258"/>
                  <a:gd name="T42" fmla="*/ 2147483647 w 1838"/>
                  <a:gd name="T43" fmla="*/ 2147483647 h 2258"/>
                  <a:gd name="T44" fmla="*/ 2147483647 w 1838"/>
                  <a:gd name="T45" fmla="*/ 2147483647 h 2258"/>
                  <a:gd name="T46" fmla="*/ 2147483647 w 1838"/>
                  <a:gd name="T47" fmla="*/ 2147483647 h 2258"/>
                  <a:gd name="T48" fmla="*/ 2147483647 w 1838"/>
                  <a:gd name="T49" fmla="*/ 2147483647 h 2258"/>
                  <a:gd name="T50" fmla="*/ 2147483647 w 1838"/>
                  <a:gd name="T51" fmla="*/ 2147483647 h 2258"/>
                  <a:gd name="T52" fmla="*/ 2147483647 w 1838"/>
                  <a:gd name="T53" fmla="*/ 2147483647 h 2258"/>
                  <a:gd name="T54" fmla="*/ 2147483647 w 1838"/>
                  <a:gd name="T55" fmla="*/ 2147483647 h 2258"/>
                  <a:gd name="T56" fmla="*/ 2147483647 w 1838"/>
                  <a:gd name="T57" fmla="*/ 2147483647 h 2258"/>
                  <a:gd name="T58" fmla="*/ 2147483647 w 1838"/>
                  <a:gd name="T59" fmla="*/ 2147483647 h 2258"/>
                  <a:gd name="T60" fmla="*/ 2147483647 w 1838"/>
                  <a:gd name="T61" fmla="*/ 2147483647 h 2258"/>
                  <a:gd name="T62" fmla="*/ 2147483647 w 1838"/>
                  <a:gd name="T63" fmla="*/ 2147483647 h 2258"/>
                  <a:gd name="T64" fmla="*/ 2147483647 w 1838"/>
                  <a:gd name="T65" fmla="*/ 2147483647 h 2258"/>
                  <a:gd name="T66" fmla="*/ 2147483647 w 1838"/>
                  <a:gd name="T67" fmla="*/ 2147483647 h 2258"/>
                  <a:gd name="T68" fmla="*/ 2147483647 w 1838"/>
                  <a:gd name="T69" fmla="*/ 2147483647 h 2258"/>
                  <a:gd name="T70" fmla="*/ 2147483647 w 1838"/>
                  <a:gd name="T71" fmla="*/ 2147483647 h 2258"/>
                  <a:gd name="T72" fmla="*/ 2147483647 w 1838"/>
                  <a:gd name="T73" fmla="*/ 2147483647 h 2258"/>
                  <a:gd name="T74" fmla="*/ 2147483647 w 1838"/>
                  <a:gd name="T75" fmla="*/ 2147483647 h 2258"/>
                  <a:gd name="T76" fmla="*/ 2147483647 w 1838"/>
                  <a:gd name="T77" fmla="*/ 2147483647 h 2258"/>
                  <a:gd name="T78" fmla="*/ 2147483647 w 1838"/>
                  <a:gd name="T79" fmla="*/ 2147483647 h 2258"/>
                  <a:gd name="T80" fmla="*/ 2147483647 w 1838"/>
                  <a:gd name="T81" fmla="*/ 2147483647 h 2258"/>
                  <a:gd name="T82" fmla="*/ 2147483647 w 1838"/>
                  <a:gd name="T83" fmla="*/ 2147483647 h 2258"/>
                  <a:gd name="T84" fmla="*/ 2147483647 w 1838"/>
                  <a:gd name="T85" fmla="*/ 2147483647 h 2258"/>
                  <a:gd name="T86" fmla="*/ 2147483647 w 1838"/>
                  <a:gd name="T87" fmla="*/ 2147483647 h 2258"/>
                  <a:gd name="T88" fmla="*/ 2147483647 w 1838"/>
                  <a:gd name="T89" fmla="*/ 2147483647 h 2258"/>
                  <a:gd name="T90" fmla="*/ 2147483647 w 1838"/>
                  <a:gd name="T91" fmla="*/ 2147483647 h 2258"/>
                  <a:gd name="T92" fmla="*/ 2147483647 w 1838"/>
                  <a:gd name="T93" fmla="*/ 2147483647 h 2258"/>
                  <a:gd name="T94" fmla="*/ 2147483647 w 1838"/>
                  <a:gd name="T95" fmla="*/ 2147483647 h 2258"/>
                  <a:gd name="T96" fmla="*/ 2147483647 w 1838"/>
                  <a:gd name="T97" fmla="*/ 2147483647 h 2258"/>
                  <a:gd name="T98" fmla="*/ 2147483647 w 1838"/>
                  <a:gd name="T99" fmla="*/ 2147483647 h 2258"/>
                  <a:gd name="T100" fmla="*/ 2147483647 w 1838"/>
                  <a:gd name="T101" fmla="*/ 2147483647 h 2258"/>
                  <a:gd name="T102" fmla="*/ 2147483647 w 1838"/>
                  <a:gd name="T103" fmla="*/ 2147483647 h 2258"/>
                  <a:gd name="T104" fmla="*/ 2147483647 w 1838"/>
                  <a:gd name="T105" fmla="*/ 2147483647 h 2258"/>
                  <a:gd name="T106" fmla="*/ 2147483647 w 1838"/>
                  <a:gd name="T107" fmla="*/ 2147483647 h 2258"/>
                  <a:gd name="T108" fmla="*/ 2147483647 w 1838"/>
                  <a:gd name="T109" fmla="*/ 2147483647 h 2258"/>
                  <a:gd name="T110" fmla="*/ 2147483647 w 1838"/>
                  <a:gd name="T111" fmla="*/ 2147483647 h 2258"/>
                  <a:gd name="T112" fmla="*/ 2147483647 w 1838"/>
                  <a:gd name="T113" fmla="*/ 2147483647 h 2258"/>
                  <a:gd name="T114" fmla="*/ 2147483647 w 1838"/>
                  <a:gd name="T115" fmla="*/ 2147483647 h 2258"/>
                  <a:gd name="T116" fmla="*/ 2147483647 w 1838"/>
                  <a:gd name="T117" fmla="*/ 2147483647 h 2258"/>
                  <a:gd name="T118" fmla="*/ 2147483647 w 1838"/>
                  <a:gd name="T119" fmla="*/ 2147483647 h 2258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  <a:gd name="T132" fmla="*/ 0 60000 65536"/>
                  <a:gd name="T133" fmla="*/ 0 60000 65536"/>
                  <a:gd name="T134" fmla="*/ 0 60000 65536"/>
                  <a:gd name="T135" fmla="*/ 0 60000 65536"/>
                  <a:gd name="T136" fmla="*/ 0 60000 65536"/>
                  <a:gd name="T137" fmla="*/ 0 60000 65536"/>
                  <a:gd name="T138" fmla="*/ 0 60000 65536"/>
                  <a:gd name="T139" fmla="*/ 0 60000 65536"/>
                  <a:gd name="T140" fmla="*/ 0 60000 65536"/>
                  <a:gd name="T141" fmla="*/ 0 60000 65536"/>
                  <a:gd name="T142" fmla="*/ 0 60000 65536"/>
                  <a:gd name="T143" fmla="*/ 0 60000 65536"/>
                  <a:gd name="T144" fmla="*/ 0 60000 65536"/>
                  <a:gd name="T145" fmla="*/ 0 60000 65536"/>
                  <a:gd name="T146" fmla="*/ 0 60000 65536"/>
                  <a:gd name="T147" fmla="*/ 0 60000 65536"/>
                  <a:gd name="T148" fmla="*/ 0 60000 65536"/>
                  <a:gd name="T149" fmla="*/ 0 60000 65536"/>
                  <a:gd name="T150" fmla="*/ 0 60000 65536"/>
                  <a:gd name="T151" fmla="*/ 0 60000 65536"/>
                  <a:gd name="T152" fmla="*/ 0 60000 65536"/>
                  <a:gd name="T153" fmla="*/ 0 60000 65536"/>
                  <a:gd name="T154" fmla="*/ 0 60000 65536"/>
                  <a:gd name="T155" fmla="*/ 0 60000 65536"/>
                  <a:gd name="T156" fmla="*/ 0 60000 65536"/>
                  <a:gd name="T157" fmla="*/ 0 60000 65536"/>
                  <a:gd name="T158" fmla="*/ 0 60000 65536"/>
                  <a:gd name="T159" fmla="*/ 0 60000 65536"/>
                  <a:gd name="T160" fmla="*/ 0 60000 65536"/>
                  <a:gd name="T161" fmla="*/ 0 60000 65536"/>
                  <a:gd name="T162" fmla="*/ 0 60000 65536"/>
                  <a:gd name="T163" fmla="*/ 0 60000 65536"/>
                  <a:gd name="T164" fmla="*/ 0 60000 65536"/>
                  <a:gd name="T165" fmla="*/ 0 60000 65536"/>
                  <a:gd name="T166" fmla="*/ 0 60000 65536"/>
                  <a:gd name="T167" fmla="*/ 0 60000 65536"/>
                  <a:gd name="T168" fmla="*/ 0 60000 65536"/>
                  <a:gd name="T169" fmla="*/ 0 60000 65536"/>
                  <a:gd name="T170" fmla="*/ 0 60000 65536"/>
                  <a:gd name="T171" fmla="*/ 0 60000 65536"/>
                  <a:gd name="T172" fmla="*/ 0 60000 65536"/>
                  <a:gd name="T173" fmla="*/ 0 60000 65536"/>
                  <a:gd name="T174" fmla="*/ 0 60000 65536"/>
                  <a:gd name="T175" fmla="*/ 0 60000 65536"/>
                  <a:gd name="T176" fmla="*/ 0 60000 65536"/>
                  <a:gd name="T177" fmla="*/ 0 60000 65536"/>
                  <a:gd name="T178" fmla="*/ 0 60000 65536"/>
                  <a:gd name="T179" fmla="*/ 0 60000 65536"/>
                  <a:gd name="T180" fmla="*/ 0 w 1838"/>
                  <a:gd name="T181" fmla="*/ 0 h 2258"/>
                  <a:gd name="T182" fmla="*/ 1838 w 1838"/>
                  <a:gd name="T183" fmla="*/ 2258 h 2258"/>
                </a:gdLst>
                <a:ahLst/>
                <a:cxnLst>
                  <a:cxn ang="T120">
                    <a:pos x="T0" y="T1"/>
                  </a:cxn>
                  <a:cxn ang="T121">
                    <a:pos x="T2" y="T3"/>
                  </a:cxn>
                  <a:cxn ang="T122">
                    <a:pos x="T4" y="T5"/>
                  </a:cxn>
                  <a:cxn ang="T123">
                    <a:pos x="T6" y="T7"/>
                  </a:cxn>
                  <a:cxn ang="T124">
                    <a:pos x="T8" y="T9"/>
                  </a:cxn>
                  <a:cxn ang="T125">
                    <a:pos x="T10" y="T11"/>
                  </a:cxn>
                  <a:cxn ang="T126">
                    <a:pos x="T12" y="T13"/>
                  </a:cxn>
                  <a:cxn ang="T127">
                    <a:pos x="T14" y="T15"/>
                  </a:cxn>
                  <a:cxn ang="T128">
                    <a:pos x="T16" y="T17"/>
                  </a:cxn>
                  <a:cxn ang="T129">
                    <a:pos x="T18" y="T19"/>
                  </a:cxn>
                  <a:cxn ang="T130">
                    <a:pos x="T20" y="T21"/>
                  </a:cxn>
                  <a:cxn ang="T131">
                    <a:pos x="T22" y="T23"/>
                  </a:cxn>
                  <a:cxn ang="T132">
                    <a:pos x="T24" y="T25"/>
                  </a:cxn>
                  <a:cxn ang="T133">
                    <a:pos x="T26" y="T27"/>
                  </a:cxn>
                  <a:cxn ang="T134">
                    <a:pos x="T28" y="T29"/>
                  </a:cxn>
                  <a:cxn ang="T135">
                    <a:pos x="T30" y="T31"/>
                  </a:cxn>
                  <a:cxn ang="T136">
                    <a:pos x="T32" y="T33"/>
                  </a:cxn>
                  <a:cxn ang="T137">
                    <a:pos x="T34" y="T35"/>
                  </a:cxn>
                  <a:cxn ang="T138">
                    <a:pos x="T36" y="T37"/>
                  </a:cxn>
                  <a:cxn ang="T139">
                    <a:pos x="T38" y="T39"/>
                  </a:cxn>
                  <a:cxn ang="T140">
                    <a:pos x="T40" y="T41"/>
                  </a:cxn>
                  <a:cxn ang="T141">
                    <a:pos x="T42" y="T43"/>
                  </a:cxn>
                  <a:cxn ang="T142">
                    <a:pos x="T44" y="T45"/>
                  </a:cxn>
                  <a:cxn ang="T143">
                    <a:pos x="T46" y="T47"/>
                  </a:cxn>
                  <a:cxn ang="T144">
                    <a:pos x="T48" y="T49"/>
                  </a:cxn>
                  <a:cxn ang="T145">
                    <a:pos x="T50" y="T51"/>
                  </a:cxn>
                  <a:cxn ang="T146">
                    <a:pos x="T52" y="T53"/>
                  </a:cxn>
                  <a:cxn ang="T147">
                    <a:pos x="T54" y="T55"/>
                  </a:cxn>
                  <a:cxn ang="T148">
                    <a:pos x="T56" y="T57"/>
                  </a:cxn>
                  <a:cxn ang="T149">
                    <a:pos x="T58" y="T59"/>
                  </a:cxn>
                  <a:cxn ang="T150">
                    <a:pos x="T60" y="T61"/>
                  </a:cxn>
                  <a:cxn ang="T151">
                    <a:pos x="T62" y="T63"/>
                  </a:cxn>
                  <a:cxn ang="T152">
                    <a:pos x="T64" y="T65"/>
                  </a:cxn>
                  <a:cxn ang="T153">
                    <a:pos x="T66" y="T67"/>
                  </a:cxn>
                  <a:cxn ang="T154">
                    <a:pos x="T68" y="T69"/>
                  </a:cxn>
                  <a:cxn ang="T155">
                    <a:pos x="T70" y="T71"/>
                  </a:cxn>
                  <a:cxn ang="T156">
                    <a:pos x="T72" y="T73"/>
                  </a:cxn>
                  <a:cxn ang="T157">
                    <a:pos x="T74" y="T75"/>
                  </a:cxn>
                  <a:cxn ang="T158">
                    <a:pos x="T76" y="T77"/>
                  </a:cxn>
                  <a:cxn ang="T159">
                    <a:pos x="T78" y="T79"/>
                  </a:cxn>
                  <a:cxn ang="T160">
                    <a:pos x="T80" y="T81"/>
                  </a:cxn>
                  <a:cxn ang="T161">
                    <a:pos x="T82" y="T83"/>
                  </a:cxn>
                  <a:cxn ang="T162">
                    <a:pos x="T84" y="T85"/>
                  </a:cxn>
                  <a:cxn ang="T163">
                    <a:pos x="T86" y="T87"/>
                  </a:cxn>
                  <a:cxn ang="T164">
                    <a:pos x="T88" y="T89"/>
                  </a:cxn>
                  <a:cxn ang="T165">
                    <a:pos x="T90" y="T91"/>
                  </a:cxn>
                  <a:cxn ang="T166">
                    <a:pos x="T92" y="T93"/>
                  </a:cxn>
                  <a:cxn ang="T167">
                    <a:pos x="T94" y="T95"/>
                  </a:cxn>
                  <a:cxn ang="T168">
                    <a:pos x="T96" y="T97"/>
                  </a:cxn>
                  <a:cxn ang="T169">
                    <a:pos x="T98" y="T99"/>
                  </a:cxn>
                  <a:cxn ang="T170">
                    <a:pos x="T100" y="T101"/>
                  </a:cxn>
                  <a:cxn ang="T171">
                    <a:pos x="T102" y="T103"/>
                  </a:cxn>
                  <a:cxn ang="T172">
                    <a:pos x="T104" y="T105"/>
                  </a:cxn>
                  <a:cxn ang="T173">
                    <a:pos x="T106" y="T107"/>
                  </a:cxn>
                  <a:cxn ang="T174">
                    <a:pos x="T108" y="T109"/>
                  </a:cxn>
                  <a:cxn ang="T175">
                    <a:pos x="T110" y="T111"/>
                  </a:cxn>
                  <a:cxn ang="T176">
                    <a:pos x="T112" y="T113"/>
                  </a:cxn>
                  <a:cxn ang="T177">
                    <a:pos x="T114" y="T115"/>
                  </a:cxn>
                  <a:cxn ang="T178">
                    <a:pos x="T116" y="T117"/>
                  </a:cxn>
                  <a:cxn ang="T179">
                    <a:pos x="T118" y="T119"/>
                  </a:cxn>
                </a:cxnLst>
                <a:rect l="T180" t="T181" r="T182" b="T183"/>
                <a:pathLst>
                  <a:path w="1838" h="2258">
                    <a:moveTo>
                      <a:pt x="1838" y="773"/>
                    </a:moveTo>
                    <a:lnTo>
                      <a:pt x="1745" y="708"/>
                    </a:lnTo>
                    <a:lnTo>
                      <a:pt x="1653" y="644"/>
                    </a:lnTo>
                    <a:lnTo>
                      <a:pt x="1560" y="579"/>
                    </a:lnTo>
                    <a:lnTo>
                      <a:pt x="1467" y="515"/>
                    </a:lnTo>
                    <a:lnTo>
                      <a:pt x="1374" y="451"/>
                    </a:lnTo>
                    <a:lnTo>
                      <a:pt x="1281" y="386"/>
                    </a:lnTo>
                    <a:lnTo>
                      <a:pt x="1189" y="322"/>
                    </a:lnTo>
                    <a:lnTo>
                      <a:pt x="1096" y="258"/>
                    </a:lnTo>
                    <a:lnTo>
                      <a:pt x="1003" y="193"/>
                    </a:lnTo>
                    <a:lnTo>
                      <a:pt x="910" y="129"/>
                    </a:lnTo>
                    <a:lnTo>
                      <a:pt x="817" y="64"/>
                    </a:lnTo>
                    <a:lnTo>
                      <a:pt x="725" y="0"/>
                    </a:lnTo>
                    <a:lnTo>
                      <a:pt x="697" y="41"/>
                    </a:lnTo>
                    <a:lnTo>
                      <a:pt x="669" y="82"/>
                    </a:lnTo>
                    <a:lnTo>
                      <a:pt x="642" y="124"/>
                    </a:lnTo>
                    <a:lnTo>
                      <a:pt x="616" y="165"/>
                    </a:lnTo>
                    <a:lnTo>
                      <a:pt x="590" y="208"/>
                    </a:lnTo>
                    <a:lnTo>
                      <a:pt x="564" y="250"/>
                    </a:lnTo>
                    <a:lnTo>
                      <a:pt x="540" y="293"/>
                    </a:lnTo>
                    <a:lnTo>
                      <a:pt x="515" y="336"/>
                    </a:lnTo>
                    <a:lnTo>
                      <a:pt x="491" y="379"/>
                    </a:lnTo>
                    <a:lnTo>
                      <a:pt x="468" y="423"/>
                    </a:lnTo>
                    <a:lnTo>
                      <a:pt x="445" y="467"/>
                    </a:lnTo>
                    <a:lnTo>
                      <a:pt x="423" y="511"/>
                    </a:lnTo>
                    <a:lnTo>
                      <a:pt x="401" y="556"/>
                    </a:lnTo>
                    <a:lnTo>
                      <a:pt x="380" y="601"/>
                    </a:lnTo>
                    <a:lnTo>
                      <a:pt x="359" y="646"/>
                    </a:lnTo>
                    <a:lnTo>
                      <a:pt x="339" y="691"/>
                    </a:lnTo>
                    <a:lnTo>
                      <a:pt x="320" y="736"/>
                    </a:lnTo>
                    <a:lnTo>
                      <a:pt x="301" y="782"/>
                    </a:lnTo>
                    <a:lnTo>
                      <a:pt x="282" y="828"/>
                    </a:lnTo>
                    <a:lnTo>
                      <a:pt x="264" y="874"/>
                    </a:lnTo>
                    <a:lnTo>
                      <a:pt x="247" y="921"/>
                    </a:lnTo>
                    <a:lnTo>
                      <a:pt x="230" y="967"/>
                    </a:lnTo>
                    <a:lnTo>
                      <a:pt x="214" y="1014"/>
                    </a:lnTo>
                    <a:lnTo>
                      <a:pt x="199" y="1061"/>
                    </a:lnTo>
                    <a:lnTo>
                      <a:pt x="183" y="1108"/>
                    </a:lnTo>
                    <a:lnTo>
                      <a:pt x="169" y="1156"/>
                    </a:lnTo>
                    <a:lnTo>
                      <a:pt x="155" y="1203"/>
                    </a:lnTo>
                    <a:lnTo>
                      <a:pt x="142" y="1251"/>
                    </a:lnTo>
                    <a:lnTo>
                      <a:pt x="129" y="1299"/>
                    </a:lnTo>
                    <a:lnTo>
                      <a:pt x="117" y="1347"/>
                    </a:lnTo>
                    <a:lnTo>
                      <a:pt x="106" y="1395"/>
                    </a:lnTo>
                    <a:lnTo>
                      <a:pt x="95" y="1443"/>
                    </a:lnTo>
                    <a:lnTo>
                      <a:pt x="84" y="1492"/>
                    </a:lnTo>
                    <a:lnTo>
                      <a:pt x="75" y="1540"/>
                    </a:lnTo>
                    <a:lnTo>
                      <a:pt x="65" y="1589"/>
                    </a:lnTo>
                    <a:lnTo>
                      <a:pt x="57" y="1638"/>
                    </a:lnTo>
                    <a:lnTo>
                      <a:pt x="49" y="1687"/>
                    </a:lnTo>
                    <a:lnTo>
                      <a:pt x="41" y="1736"/>
                    </a:lnTo>
                    <a:lnTo>
                      <a:pt x="35" y="1785"/>
                    </a:lnTo>
                    <a:lnTo>
                      <a:pt x="28" y="1834"/>
                    </a:lnTo>
                    <a:lnTo>
                      <a:pt x="23" y="1883"/>
                    </a:lnTo>
                    <a:lnTo>
                      <a:pt x="18" y="1932"/>
                    </a:lnTo>
                    <a:lnTo>
                      <a:pt x="13" y="1982"/>
                    </a:lnTo>
                    <a:lnTo>
                      <a:pt x="10" y="2031"/>
                    </a:lnTo>
                    <a:lnTo>
                      <a:pt x="6" y="2080"/>
                    </a:lnTo>
                    <a:lnTo>
                      <a:pt x="4" y="2130"/>
                    </a:lnTo>
                    <a:lnTo>
                      <a:pt x="2" y="2179"/>
                    </a:lnTo>
                    <a:lnTo>
                      <a:pt x="0" y="2229"/>
                    </a:lnTo>
                    <a:lnTo>
                      <a:pt x="113" y="2231"/>
                    </a:lnTo>
                    <a:lnTo>
                      <a:pt x="226" y="2234"/>
                    </a:lnTo>
                    <a:lnTo>
                      <a:pt x="339" y="2236"/>
                    </a:lnTo>
                    <a:lnTo>
                      <a:pt x="452" y="2239"/>
                    </a:lnTo>
                    <a:lnTo>
                      <a:pt x="565" y="2241"/>
                    </a:lnTo>
                    <a:lnTo>
                      <a:pt x="678" y="2243"/>
                    </a:lnTo>
                    <a:lnTo>
                      <a:pt x="791" y="2246"/>
                    </a:lnTo>
                    <a:lnTo>
                      <a:pt x="904" y="2248"/>
                    </a:lnTo>
                    <a:lnTo>
                      <a:pt x="1017" y="2251"/>
                    </a:lnTo>
                    <a:lnTo>
                      <a:pt x="1130" y="2253"/>
                    </a:lnTo>
                    <a:lnTo>
                      <a:pt x="1242" y="2256"/>
                    </a:lnTo>
                    <a:lnTo>
                      <a:pt x="1355" y="2258"/>
                    </a:lnTo>
                    <a:lnTo>
                      <a:pt x="1356" y="2225"/>
                    </a:lnTo>
                    <a:lnTo>
                      <a:pt x="1358" y="2192"/>
                    </a:lnTo>
                    <a:lnTo>
                      <a:pt x="1359" y="2159"/>
                    </a:lnTo>
                    <a:lnTo>
                      <a:pt x="1361" y="2126"/>
                    </a:lnTo>
                    <a:lnTo>
                      <a:pt x="1364" y="2094"/>
                    </a:lnTo>
                    <a:lnTo>
                      <a:pt x="1367" y="2061"/>
                    </a:lnTo>
                    <a:lnTo>
                      <a:pt x="1370" y="2028"/>
                    </a:lnTo>
                    <a:lnTo>
                      <a:pt x="1374" y="1995"/>
                    </a:lnTo>
                    <a:lnTo>
                      <a:pt x="1378" y="1962"/>
                    </a:lnTo>
                    <a:lnTo>
                      <a:pt x="1383" y="1930"/>
                    </a:lnTo>
                    <a:lnTo>
                      <a:pt x="1388" y="1897"/>
                    </a:lnTo>
                    <a:lnTo>
                      <a:pt x="1393" y="1864"/>
                    </a:lnTo>
                    <a:lnTo>
                      <a:pt x="1399" y="1832"/>
                    </a:lnTo>
                    <a:lnTo>
                      <a:pt x="1405" y="1799"/>
                    </a:lnTo>
                    <a:lnTo>
                      <a:pt x="1411" y="1767"/>
                    </a:lnTo>
                    <a:lnTo>
                      <a:pt x="1418" y="1735"/>
                    </a:lnTo>
                    <a:lnTo>
                      <a:pt x="1425" y="1702"/>
                    </a:lnTo>
                    <a:lnTo>
                      <a:pt x="1433" y="1670"/>
                    </a:lnTo>
                    <a:lnTo>
                      <a:pt x="1441" y="1638"/>
                    </a:lnTo>
                    <a:lnTo>
                      <a:pt x="1450" y="1606"/>
                    </a:lnTo>
                    <a:lnTo>
                      <a:pt x="1459" y="1575"/>
                    </a:lnTo>
                    <a:lnTo>
                      <a:pt x="1468" y="1543"/>
                    </a:lnTo>
                    <a:lnTo>
                      <a:pt x="1477" y="1511"/>
                    </a:lnTo>
                    <a:lnTo>
                      <a:pt x="1487" y="1480"/>
                    </a:lnTo>
                    <a:lnTo>
                      <a:pt x="1498" y="1449"/>
                    </a:lnTo>
                    <a:lnTo>
                      <a:pt x="1509" y="1417"/>
                    </a:lnTo>
                    <a:lnTo>
                      <a:pt x="1520" y="1386"/>
                    </a:lnTo>
                    <a:lnTo>
                      <a:pt x="1531" y="1355"/>
                    </a:lnTo>
                    <a:lnTo>
                      <a:pt x="1543" y="1325"/>
                    </a:lnTo>
                    <a:lnTo>
                      <a:pt x="1555" y="1294"/>
                    </a:lnTo>
                    <a:lnTo>
                      <a:pt x="1568" y="1263"/>
                    </a:lnTo>
                    <a:lnTo>
                      <a:pt x="1581" y="1233"/>
                    </a:lnTo>
                    <a:lnTo>
                      <a:pt x="1595" y="1203"/>
                    </a:lnTo>
                    <a:lnTo>
                      <a:pt x="1608" y="1173"/>
                    </a:lnTo>
                    <a:lnTo>
                      <a:pt x="1622" y="1143"/>
                    </a:lnTo>
                    <a:lnTo>
                      <a:pt x="1637" y="1113"/>
                    </a:lnTo>
                    <a:lnTo>
                      <a:pt x="1652" y="1084"/>
                    </a:lnTo>
                    <a:lnTo>
                      <a:pt x="1667" y="1055"/>
                    </a:lnTo>
                    <a:lnTo>
                      <a:pt x="1683" y="1025"/>
                    </a:lnTo>
                    <a:lnTo>
                      <a:pt x="1698" y="996"/>
                    </a:lnTo>
                    <a:lnTo>
                      <a:pt x="1715" y="968"/>
                    </a:lnTo>
                    <a:lnTo>
                      <a:pt x="1731" y="939"/>
                    </a:lnTo>
                    <a:lnTo>
                      <a:pt x="1748" y="911"/>
                    </a:lnTo>
                    <a:lnTo>
                      <a:pt x="1766" y="883"/>
                    </a:lnTo>
                    <a:lnTo>
                      <a:pt x="1783" y="855"/>
                    </a:lnTo>
                    <a:lnTo>
                      <a:pt x="1801" y="827"/>
                    </a:lnTo>
                    <a:lnTo>
                      <a:pt x="1820" y="800"/>
                    </a:lnTo>
                    <a:lnTo>
                      <a:pt x="1838" y="773"/>
                    </a:lnTo>
                  </a:path>
                </a:pathLst>
              </a:custGeom>
              <a:solidFill>
                <a:srgbClr val="54E349"/>
              </a:solidFill>
              <a:ln w="25400">
                <a:noFill/>
                <a:prstDash val="solid"/>
                <a:round/>
                <a:headEnd/>
                <a:tailEnd/>
              </a:ln>
              <a:effectLst>
                <a:outerShdw blurRad="44450" dist="27940" dir="5400000" algn="ctr">
                  <a:srgbClr val="000000">
                    <a:alpha val="32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balanced" dir="t">
                  <a:rot lat="0" lon="0" rev="8700000"/>
                </a:lightRig>
              </a:scene3d>
              <a:sp3d>
                <a:bevelT w="190500" h="38100"/>
              </a:sp3d>
            </xdr:spPr>
          </xdr:sp>
          <xdr:sp macro="" textlink="">
            <xdr:nvSpPr>
              <xdr:cNvPr id="221" name="Freeform 383"/>
              <xdr:cNvSpPr>
                <a:spLocks/>
              </xdr:cNvSpPr>
            </xdr:nvSpPr>
            <xdr:spPr bwMode="auto">
              <a:xfrm>
                <a:off x="450915" y="3935368"/>
                <a:ext cx="673826" cy="597403"/>
              </a:xfrm>
              <a:custGeom>
                <a:avLst/>
                <a:gdLst>
                  <a:gd name="T0" fmla="*/ 2147483647 w 2343"/>
                  <a:gd name="T1" fmla="*/ 2147483647 h 2198"/>
                  <a:gd name="T2" fmla="*/ 2147483647 w 2343"/>
                  <a:gd name="T3" fmla="*/ 2147483647 h 2198"/>
                  <a:gd name="T4" fmla="*/ 2147483647 w 2343"/>
                  <a:gd name="T5" fmla="*/ 2147483647 h 2198"/>
                  <a:gd name="T6" fmla="*/ 2147483647 w 2343"/>
                  <a:gd name="T7" fmla="*/ 2147483647 h 2198"/>
                  <a:gd name="T8" fmla="*/ 2147483647 w 2343"/>
                  <a:gd name="T9" fmla="*/ 2147483647 h 2198"/>
                  <a:gd name="T10" fmla="*/ 2147483647 w 2343"/>
                  <a:gd name="T11" fmla="*/ 2147483647 h 2198"/>
                  <a:gd name="T12" fmla="*/ 2147483647 w 2343"/>
                  <a:gd name="T13" fmla="*/ 2147483647 h 2198"/>
                  <a:gd name="T14" fmla="*/ 2147483647 w 2343"/>
                  <a:gd name="T15" fmla="*/ 2147483647 h 2198"/>
                  <a:gd name="T16" fmla="*/ 2147483647 w 2343"/>
                  <a:gd name="T17" fmla="*/ 2147483647 h 2198"/>
                  <a:gd name="T18" fmla="*/ 2147483647 w 2343"/>
                  <a:gd name="T19" fmla="*/ 2147483647 h 2198"/>
                  <a:gd name="T20" fmla="*/ 2147483647 w 2343"/>
                  <a:gd name="T21" fmla="*/ 2147483647 h 2198"/>
                  <a:gd name="T22" fmla="*/ 2147483647 w 2343"/>
                  <a:gd name="T23" fmla="*/ 2147483647 h 2198"/>
                  <a:gd name="T24" fmla="*/ 2147483647 w 2343"/>
                  <a:gd name="T25" fmla="*/ 2147483647 h 2198"/>
                  <a:gd name="T26" fmla="*/ 2147483647 w 2343"/>
                  <a:gd name="T27" fmla="*/ 2147483647 h 2198"/>
                  <a:gd name="T28" fmla="*/ 2147483647 w 2343"/>
                  <a:gd name="T29" fmla="*/ 2147483647 h 2198"/>
                  <a:gd name="T30" fmla="*/ 2147483647 w 2343"/>
                  <a:gd name="T31" fmla="*/ 2147483647 h 2198"/>
                  <a:gd name="T32" fmla="*/ 2147483647 w 2343"/>
                  <a:gd name="T33" fmla="*/ 2147483647 h 2198"/>
                  <a:gd name="T34" fmla="*/ 2147483647 w 2343"/>
                  <a:gd name="T35" fmla="*/ 2147483647 h 2198"/>
                  <a:gd name="T36" fmla="*/ 2147483647 w 2343"/>
                  <a:gd name="T37" fmla="*/ 2147483647 h 2198"/>
                  <a:gd name="T38" fmla="*/ 2147483647 w 2343"/>
                  <a:gd name="T39" fmla="*/ 2147483647 h 2198"/>
                  <a:gd name="T40" fmla="*/ 2147483647 w 2343"/>
                  <a:gd name="T41" fmla="*/ 2147483647 h 2198"/>
                  <a:gd name="T42" fmla="*/ 2147483647 w 2343"/>
                  <a:gd name="T43" fmla="*/ 2147483647 h 2198"/>
                  <a:gd name="T44" fmla="*/ 2147483647 w 2343"/>
                  <a:gd name="T45" fmla="*/ 2147483647 h 2198"/>
                  <a:gd name="T46" fmla="*/ 2147483647 w 2343"/>
                  <a:gd name="T47" fmla="*/ 2147483647 h 2198"/>
                  <a:gd name="T48" fmla="*/ 2147483647 w 2343"/>
                  <a:gd name="T49" fmla="*/ 2147483647 h 2198"/>
                  <a:gd name="T50" fmla="*/ 2147483647 w 2343"/>
                  <a:gd name="T51" fmla="*/ 2147483647 h 2198"/>
                  <a:gd name="T52" fmla="*/ 2147483647 w 2343"/>
                  <a:gd name="T53" fmla="*/ 2147483647 h 2198"/>
                  <a:gd name="T54" fmla="*/ 2147483647 w 2343"/>
                  <a:gd name="T55" fmla="*/ 2147483647 h 2198"/>
                  <a:gd name="T56" fmla="*/ 2147483647 w 2343"/>
                  <a:gd name="T57" fmla="*/ 2147483647 h 2198"/>
                  <a:gd name="T58" fmla="*/ 2147483647 w 2343"/>
                  <a:gd name="T59" fmla="*/ 2147483647 h 2198"/>
                  <a:gd name="T60" fmla="*/ 2147483647 w 2343"/>
                  <a:gd name="T61" fmla="*/ 2147483647 h 2198"/>
                  <a:gd name="T62" fmla="*/ 2147483647 w 2343"/>
                  <a:gd name="T63" fmla="*/ 2147483647 h 2198"/>
                  <a:gd name="T64" fmla="*/ 2147483647 w 2343"/>
                  <a:gd name="T65" fmla="*/ 2147483647 h 2198"/>
                  <a:gd name="T66" fmla="*/ 2147483647 w 2343"/>
                  <a:gd name="T67" fmla="*/ 2147483647 h 2198"/>
                  <a:gd name="T68" fmla="*/ 2147483647 w 2343"/>
                  <a:gd name="T69" fmla="*/ 2147483647 h 2198"/>
                  <a:gd name="T70" fmla="*/ 2147483647 w 2343"/>
                  <a:gd name="T71" fmla="*/ 2147483647 h 2198"/>
                  <a:gd name="T72" fmla="*/ 2147483647 w 2343"/>
                  <a:gd name="T73" fmla="*/ 2147483647 h 2198"/>
                  <a:gd name="T74" fmla="*/ 2147483647 w 2343"/>
                  <a:gd name="T75" fmla="*/ 2147483647 h 2198"/>
                  <a:gd name="T76" fmla="*/ 2147483647 w 2343"/>
                  <a:gd name="T77" fmla="*/ 2147483647 h 2198"/>
                  <a:gd name="T78" fmla="*/ 2147483647 w 2343"/>
                  <a:gd name="T79" fmla="*/ 2147483647 h 2198"/>
                  <a:gd name="T80" fmla="*/ 2147483647 w 2343"/>
                  <a:gd name="T81" fmla="*/ 2147483647 h 2198"/>
                  <a:gd name="T82" fmla="*/ 2147483647 w 2343"/>
                  <a:gd name="T83" fmla="*/ 2147483647 h 2198"/>
                  <a:gd name="T84" fmla="*/ 2147483647 w 2343"/>
                  <a:gd name="T85" fmla="*/ 2147483647 h 2198"/>
                  <a:gd name="T86" fmla="*/ 2147483647 w 2343"/>
                  <a:gd name="T87" fmla="*/ 2147483647 h 2198"/>
                  <a:gd name="T88" fmla="*/ 2147483647 w 2343"/>
                  <a:gd name="T89" fmla="*/ 2147483647 h 2198"/>
                  <a:gd name="T90" fmla="*/ 2147483647 w 2343"/>
                  <a:gd name="T91" fmla="*/ 2147483647 h 2198"/>
                  <a:gd name="T92" fmla="*/ 2147483647 w 2343"/>
                  <a:gd name="T93" fmla="*/ 2147483647 h 2198"/>
                  <a:gd name="T94" fmla="*/ 2147483647 w 2343"/>
                  <a:gd name="T95" fmla="*/ 2147483647 h 2198"/>
                  <a:gd name="T96" fmla="*/ 2147483647 w 2343"/>
                  <a:gd name="T97" fmla="*/ 2147483647 h 2198"/>
                  <a:gd name="T98" fmla="*/ 2147483647 w 2343"/>
                  <a:gd name="T99" fmla="*/ 2147483647 h 2198"/>
                  <a:gd name="T100" fmla="*/ 2147483647 w 2343"/>
                  <a:gd name="T101" fmla="*/ 2147483647 h 2198"/>
                  <a:gd name="T102" fmla="*/ 2147483647 w 2343"/>
                  <a:gd name="T103" fmla="*/ 2147483647 h 2198"/>
                  <a:gd name="T104" fmla="*/ 2147483647 w 2343"/>
                  <a:gd name="T105" fmla="*/ 2147483647 h 2198"/>
                  <a:gd name="T106" fmla="*/ 2147483647 w 2343"/>
                  <a:gd name="T107" fmla="*/ 2147483647 h 2198"/>
                  <a:gd name="T108" fmla="*/ 2147483647 w 2343"/>
                  <a:gd name="T109" fmla="*/ 2147483647 h 2198"/>
                  <a:gd name="T110" fmla="*/ 2147483647 w 2343"/>
                  <a:gd name="T111" fmla="*/ 2147483647 h 2198"/>
                  <a:gd name="T112" fmla="*/ 2147483647 w 2343"/>
                  <a:gd name="T113" fmla="*/ 2147483647 h 2198"/>
                  <a:gd name="T114" fmla="*/ 2147483647 w 2343"/>
                  <a:gd name="T115" fmla="*/ 2147483647 h 2198"/>
                  <a:gd name="T116" fmla="*/ 2147483647 w 2343"/>
                  <a:gd name="T117" fmla="*/ 2147483647 h 2198"/>
                  <a:gd name="T118" fmla="*/ 2147483647 w 2343"/>
                  <a:gd name="T119" fmla="*/ 2147483647 h 2198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  <a:gd name="T132" fmla="*/ 0 60000 65536"/>
                  <a:gd name="T133" fmla="*/ 0 60000 65536"/>
                  <a:gd name="T134" fmla="*/ 0 60000 65536"/>
                  <a:gd name="T135" fmla="*/ 0 60000 65536"/>
                  <a:gd name="T136" fmla="*/ 0 60000 65536"/>
                  <a:gd name="T137" fmla="*/ 0 60000 65536"/>
                  <a:gd name="T138" fmla="*/ 0 60000 65536"/>
                  <a:gd name="T139" fmla="*/ 0 60000 65536"/>
                  <a:gd name="T140" fmla="*/ 0 60000 65536"/>
                  <a:gd name="T141" fmla="*/ 0 60000 65536"/>
                  <a:gd name="T142" fmla="*/ 0 60000 65536"/>
                  <a:gd name="T143" fmla="*/ 0 60000 65536"/>
                  <a:gd name="T144" fmla="*/ 0 60000 65536"/>
                  <a:gd name="T145" fmla="*/ 0 60000 65536"/>
                  <a:gd name="T146" fmla="*/ 0 60000 65536"/>
                  <a:gd name="T147" fmla="*/ 0 60000 65536"/>
                  <a:gd name="T148" fmla="*/ 0 60000 65536"/>
                  <a:gd name="T149" fmla="*/ 0 60000 65536"/>
                  <a:gd name="T150" fmla="*/ 0 60000 65536"/>
                  <a:gd name="T151" fmla="*/ 0 60000 65536"/>
                  <a:gd name="T152" fmla="*/ 0 60000 65536"/>
                  <a:gd name="T153" fmla="*/ 0 60000 65536"/>
                  <a:gd name="T154" fmla="*/ 0 60000 65536"/>
                  <a:gd name="T155" fmla="*/ 0 60000 65536"/>
                  <a:gd name="T156" fmla="*/ 0 60000 65536"/>
                  <a:gd name="T157" fmla="*/ 0 60000 65536"/>
                  <a:gd name="T158" fmla="*/ 0 60000 65536"/>
                  <a:gd name="T159" fmla="*/ 0 60000 65536"/>
                  <a:gd name="T160" fmla="*/ 0 60000 65536"/>
                  <a:gd name="T161" fmla="*/ 0 60000 65536"/>
                  <a:gd name="T162" fmla="*/ 0 60000 65536"/>
                  <a:gd name="T163" fmla="*/ 0 60000 65536"/>
                  <a:gd name="T164" fmla="*/ 0 60000 65536"/>
                  <a:gd name="T165" fmla="*/ 0 60000 65536"/>
                  <a:gd name="T166" fmla="*/ 0 60000 65536"/>
                  <a:gd name="T167" fmla="*/ 0 60000 65536"/>
                  <a:gd name="T168" fmla="*/ 0 60000 65536"/>
                  <a:gd name="T169" fmla="*/ 0 60000 65536"/>
                  <a:gd name="T170" fmla="*/ 0 60000 65536"/>
                  <a:gd name="T171" fmla="*/ 0 60000 65536"/>
                  <a:gd name="T172" fmla="*/ 0 60000 65536"/>
                  <a:gd name="T173" fmla="*/ 0 60000 65536"/>
                  <a:gd name="T174" fmla="*/ 0 60000 65536"/>
                  <a:gd name="T175" fmla="*/ 0 60000 65536"/>
                  <a:gd name="T176" fmla="*/ 0 60000 65536"/>
                  <a:gd name="T177" fmla="*/ 0 60000 65536"/>
                  <a:gd name="T178" fmla="*/ 0 60000 65536"/>
                  <a:gd name="T179" fmla="*/ 0 60000 65536"/>
                  <a:gd name="T180" fmla="*/ 0 w 2343"/>
                  <a:gd name="T181" fmla="*/ 0 h 2198"/>
                  <a:gd name="T182" fmla="*/ 2343 w 2343"/>
                  <a:gd name="T183" fmla="*/ 2198 h 2198"/>
                </a:gdLst>
                <a:ahLst/>
                <a:cxnLst>
                  <a:cxn ang="T120">
                    <a:pos x="T0" y="T1"/>
                  </a:cxn>
                  <a:cxn ang="T121">
                    <a:pos x="T2" y="T3"/>
                  </a:cxn>
                  <a:cxn ang="T122">
                    <a:pos x="T4" y="T5"/>
                  </a:cxn>
                  <a:cxn ang="T123">
                    <a:pos x="T6" y="T7"/>
                  </a:cxn>
                  <a:cxn ang="T124">
                    <a:pos x="T8" y="T9"/>
                  </a:cxn>
                  <a:cxn ang="T125">
                    <a:pos x="T10" y="T11"/>
                  </a:cxn>
                  <a:cxn ang="T126">
                    <a:pos x="T12" y="T13"/>
                  </a:cxn>
                  <a:cxn ang="T127">
                    <a:pos x="T14" y="T15"/>
                  </a:cxn>
                  <a:cxn ang="T128">
                    <a:pos x="T16" y="T17"/>
                  </a:cxn>
                  <a:cxn ang="T129">
                    <a:pos x="T18" y="T19"/>
                  </a:cxn>
                  <a:cxn ang="T130">
                    <a:pos x="T20" y="T21"/>
                  </a:cxn>
                  <a:cxn ang="T131">
                    <a:pos x="T22" y="T23"/>
                  </a:cxn>
                  <a:cxn ang="T132">
                    <a:pos x="T24" y="T25"/>
                  </a:cxn>
                  <a:cxn ang="T133">
                    <a:pos x="T26" y="T27"/>
                  </a:cxn>
                  <a:cxn ang="T134">
                    <a:pos x="T28" y="T29"/>
                  </a:cxn>
                  <a:cxn ang="T135">
                    <a:pos x="T30" y="T31"/>
                  </a:cxn>
                  <a:cxn ang="T136">
                    <a:pos x="T32" y="T33"/>
                  </a:cxn>
                  <a:cxn ang="T137">
                    <a:pos x="T34" y="T35"/>
                  </a:cxn>
                  <a:cxn ang="T138">
                    <a:pos x="T36" y="T37"/>
                  </a:cxn>
                  <a:cxn ang="T139">
                    <a:pos x="T38" y="T39"/>
                  </a:cxn>
                  <a:cxn ang="T140">
                    <a:pos x="T40" y="T41"/>
                  </a:cxn>
                  <a:cxn ang="T141">
                    <a:pos x="T42" y="T43"/>
                  </a:cxn>
                  <a:cxn ang="T142">
                    <a:pos x="T44" y="T45"/>
                  </a:cxn>
                  <a:cxn ang="T143">
                    <a:pos x="T46" y="T47"/>
                  </a:cxn>
                  <a:cxn ang="T144">
                    <a:pos x="T48" y="T49"/>
                  </a:cxn>
                  <a:cxn ang="T145">
                    <a:pos x="T50" y="T51"/>
                  </a:cxn>
                  <a:cxn ang="T146">
                    <a:pos x="T52" y="T53"/>
                  </a:cxn>
                  <a:cxn ang="T147">
                    <a:pos x="T54" y="T55"/>
                  </a:cxn>
                  <a:cxn ang="T148">
                    <a:pos x="T56" y="T57"/>
                  </a:cxn>
                  <a:cxn ang="T149">
                    <a:pos x="T58" y="T59"/>
                  </a:cxn>
                  <a:cxn ang="T150">
                    <a:pos x="T60" y="T61"/>
                  </a:cxn>
                  <a:cxn ang="T151">
                    <a:pos x="T62" y="T63"/>
                  </a:cxn>
                  <a:cxn ang="T152">
                    <a:pos x="T64" y="T65"/>
                  </a:cxn>
                  <a:cxn ang="T153">
                    <a:pos x="T66" y="T67"/>
                  </a:cxn>
                  <a:cxn ang="T154">
                    <a:pos x="T68" y="T69"/>
                  </a:cxn>
                  <a:cxn ang="T155">
                    <a:pos x="T70" y="T71"/>
                  </a:cxn>
                  <a:cxn ang="T156">
                    <a:pos x="T72" y="T73"/>
                  </a:cxn>
                  <a:cxn ang="T157">
                    <a:pos x="T74" y="T75"/>
                  </a:cxn>
                  <a:cxn ang="T158">
                    <a:pos x="T76" y="T77"/>
                  </a:cxn>
                  <a:cxn ang="T159">
                    <a:pos x="T78" y="T79"/>
                  </a:cxn>
                  <a:cxn ang="T160">
                    <a:pos x="T80" y="T81"/>
                  </a:cxn>
                  <a:cxn ang="T161">
                    <a:pos x="T82" y="T83"/>
                  </a:cxn>
                  <a:cxn ang="T162">
                    <a:pos x="T84" y="T85"/>
                  </a:cxn>
                  <a:cxn ang="T163">
                    <a:pos x="T86" y="T87"/>
                  </a:cxn>
                  <a:cxn ang="T164">
                    <a:pos x="T88" y="T89"/>
                  </a:cxn>
                  <a:cxn ang="T165">
                    <a:pos x="T90" y="T91"/>
                  </a:cxn>
                  <a:cxn ang="T166">
                    <a:pos x="T92" y="T93"/>
                  </a:cxn>
                  <a:cxn ang="T167">
                    <a:pos x="T94" y="T95"/>
                  </a:cxn>
                  <a:cxn ang="T168">
                    <a:pos x="T96" y="T97"/>
                  </a:cxn>
                  <a:cxn ang="T169">
                    <a:pos x="T98" y="T99"/>
                  </a:cxn>
                  <a:cxn ang="T170">
                    <a:pos x="T100" y="T101"/>
                  </a:cxn>
                  <a:cxn ang="T171">
                    <a:pos x="T102" y="T103"/>
                  </a:cxn>
                  <a:cxn ang="T172">
                    <a:pos x="T104" y="T105"/>
                  </a:cxn>
                  <a:cxn ang="T173">
                    <a:pos x="T106" y="T107"/>
                  </a:cxn>
                  <a:cxn ang="T174">
                    <a:pos x="T108" y="T109"/>
                  </a:cxn>
                  <a:cxn ang="T175">
                    <a:pos x="T110" y="T111"/>
                  </a:cxn>
                  <a:cxn ang="T176">
                    <a:pos x="T112" y="T113"/>
                  </a:cxn>
                  <a:cxn ang="T177">
                    <a:pos x="T114" y="T115"/>
                  </a:cxn>
                  <a:cxn ang="T178">
                    <a:pos x="T116" y="T117"/>
                  </a:cxn>
                  <a:cxn ang="T179">
                    <a:pos x="T118" y="T119"/>
                  </a:cxn>
                </a:cxnLst>
                <a:rect l="T180" t="T181" r="T182" b="T183"/>
                <a:pathLst>
                  <a:path w="2343" h="2198">
                    <a:moveTo>
                      <a:pt x="2343" y="1280"/>
                    </a:moveTo>
                    <a:lnTo>
                      <a:pt x="2305" y="1173"/>
                    </a:lnTo>
                    <a:lnTo>
                      <a:pt x="2268" y="1066"/>
                    </a:lnTo>
                    <a:lnTo>
                      <a:pt x="2231" y="960"/>
                    </a:lnTo>
                    <a:lnTo>
                      <a:pt x="2194" y="853"/>
                    </a:lnTo>
                    <a:lnTo>
                      <a:pt x="2156" y="747"/>
                    </a:lnTo>
                    <a:lnTo>
                      <a:pt x="2119" y="640"/>
                    </a:lnTo>
                    <a:lnTo>
                      <a:pt x="2082" y="533"/>
                    </a:lnTo>
                    <a:lnTo>
                      <a:pt x="2045" y="427"/>
                    </a:lnTo>
                    <a:lnTo>
                      <a:pt x="2007" y="320"/>
                    </a:lnTo>
                    <a:lnTo>
                      <a:pt x="1970" y="213"/>
                    </a:lnTo>
                    <a:lnTo>
                      <a:pt x="1933" y="107"/>
                    </a:lnTo>
                    <a:lnTo>
                      <a:pt x="1896" y="0"/>
                    </a:lnTo>
                    <a:lnTo>
                      <a:pt x="1849" y="17"/>
                    </a:lnTo>
                    <a:lnTo>
                      <a:pt x="1803" y="34"/>
                    </a:lnTo>
                    <a:lnTo>
                      <a:pt x="1757" y="52"/>
                    </a:lnTo>
                    <a:lnTo>
                      <a:pt x="1711" y="70"/>
                    </a:lnTo>
                    <a:lnTo>
                      <a:pt x="1665" y="89"/>
                    </a:lnTo>
                    <a:lnTo>
                      <a:pt x="1619" y="108"/>
                    </a:lnTo>
                    <a:lnTo>
                      <a:pt x="1574" y="128"/>
                    </a:lnTo>
                    <a:lnTo>
                      <a:pt x="1529" y="149"/>
                    </a:lnTo>
                    <a:lnTo>
                      <a:pt x="1484" y="170"/>
                    </a:lnTo>
                    <a:lnTo>
                      <a:pt x="1439" y="192"/>
                    </a:lnTo>
                    <a:lnTo>
                      <a:pt x="1395" y="214"/>
                    </a:lnTo>
                    <a:lnTo>
                      <a:pt x="1351" y="236"/>
                    </a:lnTo>
                    <a:lnTo>
                      <a:pt x="1307" y="260"/>
                    </a:lnTo>
                    <a:lnTo>
                      <a:pt x="1264" y="283"/>
                    </a:lnTo>
                    <a:lnTo>
                      <a:pt x="1221" y="308"/>
                    </a:lnTo>
                    <a:lnTo>
                      <a:pt x="1178" y="333"/>
                    </a:lnTo>
                    <a:lnTo>
                      <a:pt x="1135" y="358"/>
                    </a:lnTo>
                    <a:lnTo>
                      <a:pt x="1093" y="384"/>
                    </a:lnTo>
                    <a:lnTo>
                      <a:pt x="1051" y="410"/>
                    </a:lnTo>
                    <a:lnTo>
                      <a:pt x="1009" y="437"/>
                    </a:lnTo>
                    <a:lnTo>
                      <a:pt x="968" y="464"/>
                    </a:lnTo>
                    <a:lnTo>
                      <a:pt x="927" y="492"/>
                    </a:lnTo>
                    <a:lnTo>
                      <a:pt x="887" y="520"/>
                    </a:lnTo>
                    <a:lnTo>
                      <a:pt x="846" y="549"/>
                    </a:lnTo>
                    <a:lnTo>
                      <a:pt x="807" y="579"/>
                    </a:lnTo>
                    <a:lnTo>
                      <a:pt x="767" y="609"/>
                    </a:lnTo>
                    <a:lnTo>
                      <a:pt x="728" y="639"/>
                    </a:lnTo>
                    <a:lnTo>
                      <a:pt x="689" y="670"/>
                    </a:lnTo>
                    <a:lnTo>
                      <a:pt x="651" y="701"/>
                    </a:lnTo>
                    <a:lnTo>
                      <a:pt x="613" y="733"/>
                    </a:lnTo>
                    <a:lnTo>
                      <a:pt x="575" y="765"/>
                    </a:lnTo>
                    <a:lnTo>
                      <a:pt x="538" y="797"/>
                    </a:lnTo>
                    <a:lnTo>
                      <a:pt x="501" y="831"/>
                    </a:lnTo>
                    <a:lnTo>
                      <a:pt x="465" y="864"/>
                    </a:lnTo>
                    <a:lnTo>
                      <a:pt x="428" y="898"/>
                    </a:lnTo>
                    <a:lnTo>
                      <a:pt x="393" y="933"/>
                    </a:lnTo>
                    <a:lnTo>
                      <a:pt x="358" y="967"/>
                    </a:lnTo>
                    <a:lnTo>
                      <a:pt x="323" y="1003"/>
                    </a:lnTo>
                    <a:lnTo>
                      <a:pt x="289" y="1038"/>
                    </a:lnTo>
                    <a:lnTo>
                      <a:pt x="255" y="1075"/>
                    </a:lnTo>
                    <a:lnTo>
                      <a:pt x="221" y="1111"/>
                    </a:lnTo>
                    <a:lnTo>
                      <a:pt x="188" y="1148"/>
                    </a:lnTo>
                    <a:lnTo>
                      <a:pt x="156" y="1185"/>
                    </a:lnTo>
                    <a:lnTo>
                      <a:pt x="124" y="1223"/>
                    </a:lnTo>
                    <a:lnTo>
                      <a:pt x="92" y="1261"/>
                    </a:lnTo>
                    <a:lnTo>
                      <a:pt x="61" y="1300"/>
                    </a:lnTo>
                    <a:lnTo>
                      <a:pt x="30" y="1338"/>
                    </a:lnTo>
                    <a:lnTo>
                      <a:pt x="0" y="1378"/>
                    </a:lnTo>
                    <a:lnTo>
                      <a:pt x="90" y="1446"/>
                    </a:lnTo>
                    <a:lnTo>
                      <a:pt x="180" y="1514"/>
                    </a:lnTo>
                    <a:lnTo>
                      <a:pt x="270" y="1583"/>
                    </a:lnTo>
                    <a:lnTo>
                      <a:pt x="359" y="1651"/>
                    </a:lnTo>
                    <a:lnTo>
                      <a:pt x="449" y="1719"/>
                    </a:lnTo>
                    <a:lnTo>
                      <a:pt x="539" y="1788"/>
                    </a:lnTo>
                    <a:lnTo>
                      <a:pt x="629" y="1856"/>
                    </a:lnTo>
                    <a:lnTo>
                      <a:pt x="719" y="1924"/>
                    </a:lnTo>
                    <a:lnTo>
                      <a:pt x="809" y="1993"/>
                    </a:lnTo>
                    <a:lnTo>
                      <a:pt x="899" y="2061"/>
                    </a:lnTo>
                    <a:lnTo>
                      <a:pt x="989" y="2130"/>
                    </a:lnTo>
                    <a:lnTo>
                      <a:pt x="1079" y="2198"/>
                    </a:lnTo>
                    <a:lnTo>
                      <a:pt x="1099" y="2172"/>
                    </a:lnTo>
                    <a:lnTo>
                      <a:pt x="1119" y="2146"/>
                    </a:lnTo>
                    <a:lnTo>
                      <a:pt x="1140" y="2120"/>
                    </a:lnTo>
                    <a:lnTo>
                      <a:pt x="1161" y="2095"/>
                    </a:lnTo>
                    <a:lnTo>
                      <a:pt x="1182" y="2070"/>
                    </a:lnTo>
                    <a:lnTo>
                      <a:pt x="1204" y="2045"/>
                    </a:lnTo>
                    <a:lnTo>
                      <a:pt x="1226" y="2020"/>
                    </a:lnTo>
                    <a:lnTo>
                      <a:pt x="1248" y="1996"/>
                    </a:lnTo>
                    <a:lnTo>
                      <a:pt x="1271" y="1972"/>
                    </a:lnTo>
                    <a:lnTo>
                      <a:pt x="1294" y="1948"/>
                    </a:lnTo>
                    <a:lnTo>
                      <a:pt x="1317" y="1924"/>
                    </a:lnTo>
                    <a:lnTo>
                      <a:pt x="1341" y="1901"/>
                    </a:lnTo>
                    <a:lnTo>
                      <a:pt x="1364" y="1878"/>
                    </a:lnTo>
                    <a:lnTo>
                      <a:pt x="1388" y="1856"/>
                    </a:lnTo>
                    <a:lnTo>
                      <a:pt x="1413" y="1833"/>
                    </a:lnTo>
                    <a:lnTo>
                      <a:pt x="1437" y="1811"/>
                    </a:lnTo>
                    <a:lnTo>
                      <a:pt x="1462" y="1789"/>
                    </a:lnTo>
                    <a:lnTo>
                      <a:pt x="1487" y="1768"/>
                    </a:lnTo>
                    <a:lnTo>
                      <a:pt x="1513" y="1747"/>
                    </a:lnTo>
                    <a:lnTo>
                      <a:pt x="1538" y="1726"/>
                    </a:lnTo>
                    <a:lnTo>
                      <a:pt x="1564" y="1705"/>
                    </a:lnTo>
                    <a:lnTo>
                      <a:pt x="1590" y="1685"/>
                    </a:lnTo>
                    <a:lnTo>
                      <a:pt x="1616" y="1665"/>
                    </a:lnTo>
                    <a:lnTo>
                      <a:pt x="1643" y="1646"/>
                    </a:lnTo>
                    <a:lnTo>
                      <a:pt x="1670" y="1626"/>
                    </a:lnTo>
                    <a:lnTo>
                      <a:pt x="1697" y="1608"/>
                    </a:lnTo>
                    <a:lnTo>
                      <a:pt x="1724" y="1589"/>
                    </a:lnTo>
                    <a:lnTo>
                      <a:pt x="1752" y="1571"/>
                    </a:lnTo>
                    <a:lnTo>
                      <a:pt x="1779" y="1553"/>
                    </a:lnTo>
                    <a:lnTo>
                      <a:pt x="1807" y="1535"/>
                    </a:lnTo>
                    <a:lnTo>
                      <a:pt x="1836" y="1518"/>
                    </a:lnTo>
                    <a:lnTo>
                      <a:pt x="1864" y="1501"/>
                    </a:lnTo>
                    <a:lnTo>
                      <a:pt x="1892" y="1485"/>
                    </a:lnTo>
                    <a:lnTo>
                      <a:pt x="1921" y="1468"/>
                    </a:lnTo>
                    <a:lnTo>
                      <a:pt x="1950" y="1453"/>
                    </a:lnTo>
                    <a:lnTo>
                      <a:pt x="1979" y="1437"/>
                    </a:lnTo>
                    <a:lnTo>
                      <a:pt x="2009" y="1422"/>
                    </a:lnTo>
                    <a:lnTo>
                      <a:pt x="2038" y="1407"/>
                    </a:lnTo>
                    <a:lnTo>
                      <a:pt x="2068" y="1393"/>
                    </a:lnTo>
                    <a:lnTo>
                      <a:pt x="2098" y="1379"/>
                    </a:lnTo>
                    <a:lnTo>
                      <a:pt x="2128" y="1365"/>
                    </a:lnTo>
                    <a:lnTo>
                      <a:pt x="2158" y="1352"/>
                    </a:lnTo>
                    <a:lnTo>
                      <a:pt x="2189" y="1339"/>
                    </a:lnTo>
                    <a:lnTo>
                      <a:pt x="2219" y="1326"/>
                    </a:lnTo>
                    <a:lnTo>
                      <a:pt x="2250" y="1314"/>
                    </a:lnTo>
                    <a:lnTo>
                      <a:pt x="2281" y="1302"/>
                    </a:lnTo>
                    <a:lnTo>
                      <a:pt x="2311" y="1291"/>
                    </a:lnTo>
                    <a:lnTo>
                      <a:pt x="2343" y="1280"/>
                    </a:lnTo>
                  </a:path>
                </a:pathLst>
              </a:custGeom>
              <a:solidFill>
                <a:srgbClr val="FFFF57">
                  <a:alpha val="89804"/>
                </a:srgbClr>
              </a:solidFill>
              <a:ln w="25400">
                <a:noFill/>
                <a:prstDash val="solid"/>
                <a:round/>
                <a:headEnd/>
                <a:tailEnd/>
              </a:ln>
              <a:effectLst>
                <a:outerShdw blurRad="44450" dist="27940" dir="5400000" algn="ctr">
                  <a:srgbClr val="000000">
                    <a:alpha val="32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balanced" dir="t">
                  <a:rot lat="0" lon="0" rev="8700000"/>
                </a:lightRig>
              </a:scene3d>
              <a:sp3d>
                <a:bevelT w="190500" h="38100"/>
              </a:sp3d>
            </xdr:spPr>
          </xdr:sp>
        </xdr:grpSp>
      </xdr:grpSp>
      <xdr:graphicFrame macro="">
        <xdr:nvGraphicFramePr>
          <xdr:cNvPr id="207" name="Chart 2"/>
          <xdr:cNvGraphicFramePr>
            <a:graphicFrameLocks/>
          </xdr:cNvGraphicFramePr>
        </xdr:nvGraphicFramePr>
        <xdr:xfrm>
          <a:off x="482512" y="4076699"/>
          <a:ext cx="1108164" cy="751599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4"/>
          </a:graphicData>
        </a:graphic>
      </xdr:graphicFrame>
      <xdr:sp macro="" textlink="">
        <xdr:nvSpPr>
          <xdr:cNvPr id="208" name="Oval 3"/>
          <xdr:cNvSpPr/>
        </xdr:nvSpPr>
        <xdr:spPr bwMode="auto">
          <a:xfrm>
            <a:off x="806513" y="4471843"/>
            <a:ext cx="463543" cy="468000"/>
          </a:xfrm>
          <a:prstGeom prst="ellipse">
            <a:avLst/>
          </a:prstGeom>
          <a:solidFill>
            <a:schemeClr val="tx1">
              <a:lumMod val="85000"/>
              <a:lumOff val="15000"/>
            </a:schemeClr>
          </a:solidFill>
          <a:ln>
            <a:noFill/>
          </a:ln>
          <a:effectLst>
            <a:outerShdw blurRad="44450" dist="27940" dir="5400000" algn="ctr">
              <a:srgbClr val="000000">
                <a:alpha val="32000"/>
              </a:srgbClr>
            </a:outerShdw>
          </a:effectLst>
          <a:scene3d>
            <a:camera prst="perspectiveFront"/>
            <a:lightRig rig="balanced" dir="t">
              <a:rot lat="0" lon="0" rev="8700000"/>
            </a:lightRig>
          </a:scene3d>
          <a:sp3d>
            <a:bevelT w="190500" h="38100"/>
          </a:sp3d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endParaRPr lang="en-US" sz="1100"/>
          </a:p>
        </xdr:txBody>
      </xdr:sp>
      <xdr:sp macro="" textlink="$I$28">
        <xdr:nvSpPr>
          <xdr:cNvPr id="209" name="TextBox 483"/>
          <xdr:cNvSpPr txBox="1"/>
        </xdr:nvSpPr>
        <xdr:spPr bwMode="auto">
          <a:xfrm>
            <a:off x="752475" y="4584250"/>
            <a:ext cx="547354" cy="254450"/>
          </a:xfrm>
          <a:prstGeom prst="rect">
            <a:avLst/>
          </a:prstGeom>
          <a:noFill/>
          <a:ln w="9525" cmpd="sng">
            <a:noFill/>
          </a:ln>
          <a:effectLst>
            <a:outerShdw blurRad="44450" dist="27940" dir="5400000" algn="ctr">
              <a:srgbClr val="000000">
                <a:alpha val="32000"/>
              </a:srgbClr>
            </a:outerShdw>
          </a:effectLst>
          <a:scene3d>
            <a:camera prst="perspectiveFront"/>
            <a:lightRig rig="balanced" dir="t">
              <a:rot lat="0" lon="0" rev="8700000"/>
            </a:lightRig>
          </a:scene3d>
          <a:sp3d>
            <a:bevelT w="190500" h="38100"/>
          </a:sp3d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pPr algn="ctr"/>
            <a:fld id="{32BDEC05-6819-4E2F-8B33-9AF4F0763697}" type="TxLink">
              <a:rPr lang="en-US" sz="1100" b="1" i="0" u="none" strike="noStrike">
                <a:solidFill>
                  <a:schemeClr val="bg1"/>
                </a:solidFill>
                <a:latin typeface="Calibri"/>
                <a:cs typeface="Calibri"/>
              </a:rPr>
              <a:pPr algn="ctr"/>
              <a:t>#DIV/0!</a:t>
            </a:fld>
            <a:endParaRPr lang="en-US" sz="1100" b="1">
              <a:solidFill>
                <a:schemeClr val="bg1"/>
              </a:solidFill>
              <a:latin typeface="Arial" pitchFamily="34" charset="0"/>
              <a:cs typeface="Arial" pitchFamily="34" charset="0"/>
            </a:endParaRPr>
          </a:p>
        </xdr:txBody>
      </xdr:sp>
    </xdr:grpSp>
    <xdr:clientData/>
  </xdr:twoCellAnchor>
  <xdr:twoCellAnchor>
    <xdr:from>
      <xdr:col>19</xdr:col>
      <xdr:colOff>457200</xdr:colOff>
      <xdr:row>17</xdr:row>
      <xdr:rowOff>37233</xdr:rowOff>
    </xdr:from>
    <xdr:to>
      <xdr:col>20</xdr:col>
      <xdr:colOff>394954</xdr:colOff>
      <xdr:row>18</xdr:row>
      <xdr:rowOff>132356</xdr:rowOff>
    </xdr:to>
    <xdr:sp macro="" textlink="$H$28">
      <xdr:nvSpPr>
        <xdr:cNvPr id="222" name="TextBox 483"/>
        <xdr:cNvSpPr txBox="1"/>
      </xdr:nvSpPr>
      <xdr:spPr bwMode="auto">
        <a:xfrm>
          <a:off x="4930422" y="2746566"/>
          <a:ext cx="544532" cy="257401"/>
        </a:xfrm>
        <a:prstGeom prst="rect">
          <a:avLst/>
        </a:prstGeom>
        <a:solidFill>
          <a:srgbClr val="92D050"/>
        </a:solidFill>
        <a:ln w="9525" cmpd="sng"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perspectiveFront"/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ctr"/>
          <a:fld id="{D1ABB5ED-F051-4485-9260-B2F40534250B}" type="TxLink">
            <a:rPr lang="en-US" sz="1100" b="1" i="0" u="none" strike="noStrike">
              <a:solidFill>
                <a:schemeClr val="bg1"/>
              </a:solidFill>
              <a:latin typeface="Calibri"/>
              <a:ea typeface="+mn-ea"/>
              <a:cs typeface="Calibri"/>
            </a:rPr>
            <a:pPr marL="0" indent="0" algn="ctr"/>
            <a:t>20</a:t>
          </a:fld>
          <a:endParaRPr lang="en-US" sz="1000" b="1" i="0" u="none" strike="noStrike">
            <a:solidFill>
              <a:schemeClr val="bg1"/>
            </a:solidFill>
            <a:latin typeface="Arialri"/>
            <a:ea typeface="+mn-ea"/>
            <a:cs typeface="Arial" pitchFamily="34" charset="0"/>
          </a:endParaRPr>
        </a:p>
      </xdr:txBody>
    </xdr:sp>
    <xdr:clientData/>
  </xdr:twoCellAnchor>
  <xdr:twoCellAnchor>
    <xdr:from>
      <xdr:col>18</xdr:col>
      <xdr:colOff>190500</xdr:colOff>
      <xdr:row>17</xdr:row>
      <xdr:rowOff>37233</xdr:rowOff>
    </xdr:from>
    <xdr:to>
      <xdr:col>19</xdr:col>
      <xdr:colOff>128254</xdr:colOff>
      <xdr:row>18</xdr:row>
      <xdr:rowOff>132356</xdr:rowOff>
    </xdr:to>
    <xdr:sp macro="" textlink="$I$28">
      <xdr:nvSpPr>
        <xdr:cNvPr id="223" name="TextBox 483"/>
        <xdr:cNvSpPr txBox="1"/>
      </xdr:nvSpPr>
      <xdr:spPr bwMode="auto">
        <a:xfrm>
          <a:off x="4056944" y="2746566"/>
          <a:ext cx="544532" cy="257401"/>
        </a:xfrm>
        <a:prstGeom prst="rect">
          <a:avLst/>
        </a:prstGeom>
        <a:solidFill>
          <a:schemeClr val="bg2">
            <a:lumMod val="25000"/>
          </a:schemeClr>
        </a:solidFill>
        <a:ln w="9525" cmpd="sng"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perspectiveFront"/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fld id="{8A14FD62-4559-45A1-9B64-F88CB0105950}" type="TxLink">
            <a:rPr lang="en-US" sz="1100" b="1" i="0" u="none" strike="noStrike">
              <a:solidFill>
                <a:schemeClr val="bg1"/>
              </a:solidFill>
              <a:latin typeface="Calibri"/>
              <a:cs typeface="Calibri"/>
            </a:rPr>
            <a:pPr algn="ctr"/>
            <a:t>#DIV/0!</a:t>
          </a:fld>
          <a:endParaRPr lang="en-US" sz="1100" b="1">
            <a:solidFill>
              <a:schemeClr val="bg1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19</xdr:col>
      <xdr:colOff>114300</xdr:colOff>
      <xdr:row>17</xdr:row>
      <xdr:rowOff>46758</xdr:rowOff>
    </xdr:from>
    <xdr:to>
      <xdr:col>19</xdr:col>
      <xdr:colOff>447675</xdr:colOff>
      <xdr:row>18</xdr:row>
      <xdr:rowOff>106506</xdr:rowOff>
    </xdr:to>
    <xdr:sp macro="" textlink="">
      <xdr:nvSpPr>
        <xdr:cNvPr id="224" name="CaixaDeTexto 223"/>
        <xdr:cNvSpPr txBox="1"/>
      </xdr:nvSpPr>
      <xdr:spPr>
        <a:xfrm>
          <a:off x="4587522" y="2756091"/>
          <a:ext cx="333375" cy="2220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pt-BR" sz="1000">
              <a:latin typeface="+mn-lt"/>
            </a:rPr>
            <a:t>de</a:t>
          </a:r>
        </a:p>
      </xdr:txBody>
    </xdr:sp>
    <xdr:clientData/>
  </xdr:twoCellAnchor>
  <xdr:twoCellAnchor>
    <xdr:from>
      <xdr:col>13</xdr:col>
      <xdr:colOff>26737</xdr:colOff>
      <xdr:row>46</xdr:row>
      <xdr:rowOff>40121</xdr:rowOff>
    </xdr:from>
    <xdr:to>
      <xdr:col>15</xdr:col>
      <xdr:colOff>340896</xdr:colOff>
      <xdr:row>48</xdr:row>
      <xdr:rowOff>133682</xdr:rowOff>
    </xdr:to>
    <xdr:sp macro="" textlink="$C$24">
      <xdr:nvSpPr>
        <xdr:cNvPr id="155" name="TextBox 483"/>
        <xdr:cNvSpPr txBox="1"/>
      </xdr:nvSpPr>
      <xdr:spPr bwMode="auto">
        <a:xfrm>
          <a:off x="5741737" y="7726963"/>
          <a:ext cx="982580" cy="474561"/>
        </a:xfrm>
        <a:prstGeom prst="rect">
          <a:avLst/>
        </a:prstGeom>
        <a:noFill/>
        <a:ln w="9525" cmpd="sng"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perspectiveFront"/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fld id="{6B06ADC1-AC19-4892-9763-27138F3695F6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Lucratividade (%)</a:t>
          </a:fld>
          <a:endParaRPr lang="en-US" sz="1100" b="1">
            <a:solidFill>
              <a:srgbClr val="C0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15</xdr:col>
      <xdr:colOff>406371</xdr:colOff>
      <xdr:row>46</xdr:row>
      <xdr:rowOff>45473</xdr:rowOff>
    </xdr:from>
    <xdr:to>
      <xdr:col>18</xdr:col>
      <xdr:colOff>13368</xdr:colOff>
      <xdr:row>48</xdr:row>
      <xdr:rowOff>139034</xdr:rowOff>
    </xdr:to>
    <xdr:sp macro="" textlink="$C$25">
      <xdr:nvSpPr>
        <xdr:cNvPr id="156" name="TextBox 483"/>
        <xdr:cNvSpPr txBox="1"/>
      </xdr:nvSpPr>
      <xdr:spPr bwMode="auto">
        <a:xfrm>
          <a:off x="6789792" y="7732315"/>
          <a:ext cx="883681" cy="474561"/>
        </a:xfrm>
        <a:prstGeom prst="rect">
          <a:avLst/>
        </a:prstGeom>
        <a:noFill/>
        <a:ln w="9525" cmpd="sng"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perspectiveFront"/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fld id="{65B8ACD2-5467-42FE-B57A-A3F8817B5390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Vendas R$ (x1.000)</a:t>
          </a:fld>
          <a:endParaRPr lang="en-US" sz="1100" b="1">
            <a:solidFill>
              <a:srgbClr val="C0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18</xdr:col>
      <xdr:colOff>157691</xdr:colOff>
      <xdr:row>46</xdr:row>
      <xdr:rowOff>50825</xdr:rowOff>
    </xdr:from>
    <xdr:to>
      <xdr:col>19</xdr:col>
      <xdr:colOff>433109</xdr:colOff>
      <xdr:row>48</xdr:row>
      <xdr:rowOff>144386</xdr:rowOff>
    </xdr:to>
    <xdr:sp macro="" textlink="$C$26">
      <xdr:nvSpPr>
        <xdr:cNvPr id="157" name="TextBox 483"/>
        <xdr:cNvSpPr txBox="1"/>
      </xdr:nvSpPr>
      <xdr:spPr bwMode="auto">
        <a:xfrm>
          <a:off x="7817796" y="7737667"/>
          <a:ext cx="883681" cy="474561"/>
        </a:xfrm>
        <a:prstGeom prst="rect">
          <a:avLst/>
        </a:prstGeom>
        <a:noFill/>
        <a:ln w="9525" cmpd="sng"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perspectiveFront"/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fld id="{D5752FDE-7063-4FD5-A840-3602BB43DE84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CMV (%)</a:t>
          </a:fld>
          <a:endParaRPr lang="en-US" sz="1100" b="1">
            <a:solidFill>
              <a:srgbClr val="C0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19</xdr:col>
      <xdr:colOff>557380</xdr:colOff>
      <xdr:row>46</xdr:row>
      <xdr:rowOff>49493</xdr:rowOff>
    </xdr:from>
    <xdr:to>
      <xdr:col>22</xdr:col>
      <xdr:colOff>164376</xdr:colOff>
      <xdr:row>48</xdr:row>
      <xdr:rowOff>143054</xdr:rowOff>
    </xdr:to>
    <xdr:sp macro="" textlink="$C$27">
      <xdr:nvSpPr>
        <xdr:cNvPr id="158" name="TextBox 483"/>
        <xdr:cNvSpPr txBox="1"/>
      </xdr:nvSpPr>
      <xdr:spPr bwMode="auto">
        <a:xfrm>
          <a:off x="8825748" y="7736335"/>
          <a:ext cx="883681" cy="474561"/>
        </a:xfrm>
        <a:prstGeom prst="rect">
          <a:avLst/>
        </a:prstGeom>
        <a:noFill/>
        <a:ln w="9525" cmpd="sng"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perspectiveFront"/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fld id="{23E35CDC-DAC7-41A7-B496-7ABFE2C016C8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Ticket Médio (R$)</a:t>
          </a:fld>
          <a:endParaRPr lang="en-US" sz="1100" b="1">
            <a:solidFill>
              <a:srgbClr val="C0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22</xdr:col>
      <xdr:colOff>308699</xdr:colOff>
      <xdr:row>46</xdr:row>
      <xdr:rowOff>41477</xdr:rowOff>
    </xdr:from>
    <xdr:to>
      <xdr:col>23</xdr:col>
      <xdr:colOff>564065</xdr:colOff>
      <xdr:row>48</xdr:row>
      <xdr:rowOff>135038</xdr:rowOff>
    </xdr:to>
    <xdr:sp macro="" textlink="$C$28">
      <xdr:nvSpPr>
        <xdr:cNvPr id="159" name="TextBox 483"/>
        <xdr:cNvSpPr txBox="1"/>
      </xdr:nvSpPr>
      <xdr:spPr bwMode="auto">
        <a:xfrm>
          <a:off x="9853752" y="7728319"/>
          <a:ext cx="883681" cy="474561"/>
        </a:xfrm>
        <a:prstGeom prst="rect">
          <a:avLst/>
        </a:prstGeom>
        <a:noFill/>
        <a:ln w="9525" cmpd="sng"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perspectiveFront"/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fld id="{D783415A-08B5-4DD2-8311-FA187B0CECE0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Gastos com Pessoal (%)</a:t>
          </a:fld>
          <a:endParaRPr lang="en-US" sz="1100" b="1">
            <a:solidFill>
              <a:srgbClr val="C0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23</xdr:col>
      <xdr:colOff>608265</xdr:colOff>
      <xdr:row>46</xdr:row>
      <xdr:rowOff>40145</xdr:rowOff>
    </xdr:from>
    <xdr:to>
      <xdr:col>26</xdr:col>
      <xdr:colOff>441159</xdr:colOff>
      <xdr:row>48</xdr:row>
      <xdr:rowOff>133706</xdr:rowOff>
    </xdr:to>
    <xdr:sp macro="" textlink="$C$30">
      <xdr:nvSpPr>
        <xdr:cNvPr id="160" name="TextBox 483"/>
        <xdr:cNvSpPr txBox="1"/>
      </xdr:nvSpPr>
      <xdr:spPr bwMode="auto">
        <a:xfrm>
          <a:off x="10781633" y="7726987"/>
          <a:ext cx="1149684" cy="474561"/>
        </a:xfrm>
        <a:prstGeom prst="rect">
          <a:avLst/>
        </a:prstGeom>
        <a:noFill/>
        <a:ln w="9525" cmpd="sng"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perspectiveFront"/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fld id="{F09F7968-055F-44C1-8E6B-E2F8131833B3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Saldo de Caixa Médio R$ (x1.000)</a:t>
          </a:fld>
          <a:endParaRPr lang="en-US" sz="1100" b="1">
            <a:solidFill>
              <a:srgbClr val="C0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14</xdr:col>
      <xdr:colOff>522048</xdr:colOff>
      <xdr:row>45</xdr:row>
      <xdr:rowOff>101531</xdr:rowOff>
    </xdr:from>
    <xdr:to>
      <xdr:col>15</xdr:col>
      <xdr:colOff>148735</xdr:colOff>
      <xdr:row>46</xdr:row>
      <xdr:rowOff>100263</xdr:rowOff>
    </xdr:to>
    <xdr:sp macro="" textlink="">
      <xdr:nvSpPr>
        <xdr:cNvPr id="161" name="Seta para cima 160"/>
        <xdr:cNvSpPr/>
      </xdr:nvSpPr>
      <xdr:spPr>
        <a:xfrm>
          <a:off x="6297206" y="7601215"/>
          <a:ext cx="234950" cy="185890"/>
        </a:xfrm>
        <a:prstGeom prst="upArrow">
          <a:avLst/>
        </a:prstGeom>
        <a:solidFill>
          <a:srgbClr val="92D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16</xdr:col>
      <xdr:colOff>273370</xdr:colOff>
      <xdr:row>45</xdr:row>
      <xdr:rowOff>93515</xdr:rowOff>
    </xdr:from>
    <xdr:to>
      <xdr:col>16</xdr:col>
      <xdr:colOff>508320</xdr:colOff>
      <xdr:row>46</xdr:row>
      <xdr:rowOff>92247</xdr:rowOff>
    </xdr:to>
    <xdr:sp macro="" textlink="">
      <xdr:nvSpPr>
        <xdr:cNvPr id="162" name="Seta para cima 161"/>
        <xdr:cNvSpPr/>
      </xdr:nvSpPr>
      <xdr:spPr>
        <a:xfrm>
          <a:off x="7265054" y="7593199"/>
          <a:ext cx="234950" cy="185890"/>
        </a:xfrm>
        <a:prstGeom prst="upArrow">
          <a:avLst/>
        </a:prstGeom>
        <a:solidFill>
          <a:srgbClr val="92D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20</xdr:col>
      <xdr:colOff>439078</xdr:colOff>
      <xdr:row>45</xdr:row>
      <xdr:rowOff>85499</xdr:rowOff>
    </xdr:from>
    <xdr:to>
      <xdr:col>22</xdr:col>
      <xdr:colOff>5607</xdr:colOff>
      <xdr:row>46</xdr:row>
      <xdr:rowOff>84231</xdr:rowOff>
    </xdr:to>
    <xdr:sp macro="" textlink="">
      <xdr:nvSpPr>
        <xdr:cNvPr id="163" name="Seta para cima 162"/>
        <xdr:cNvSpPr/>
      </xdr:nvSpPr>
      <xdr:spPr>
        <a:xfrm>
          <a:off x="9315710" y="7585183"/>
          <a:ext cx="234950" cy="185890"/>
        </a:xfrm>
        <a:prstGeom prst="upArrow">
          <a:avLst/>
        </a:prstGeom>
        <a:solidFill>
          <a:srgbClr val="92D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24</xdr:col>
      <xdr:colOff>537946</xdr:colOff>
      <xdr:row>45</xdr:row>
      <xdr:rowOff>70799</xdr:rowOff>
    </xdr:from>
    <xdr:to>
      <xdr:col>26</xdr:col>
      <xdr:colOff>84422</xdr:colOff>
      <xdr:row>46</xdr:row>
      <xdr:rowOff>69531</xdr:rowOff>
    </xdr:to>
    <xdr:sp macro="" textlink="">
      <xdr:nvSpPr>
        <xdr:cNvPr id="164" name="Seta para cima 163"/>
        <xdr:cNvSpPr/>
      </xdr:nvSpPr>
      <xdr:spPr>
        <a:xfrm>
          <a:off x="11339630" y="7570483"/>
          <a:ext cx="234950" cy="185890"/>
        </a:xfrm>
        <a:prstGeom prst="upArrow">
          <a:avLst/>
        </a:prstGeom>
        <a:solidFill>
          <a:srgbClr val="92D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23</xdr:col>
      <xdr:colOff>142278</xdr:colOff>
      <xdr:row>45</xdr:row>
      <xdr:rowOff>82835</xdr:rowOff>
    </xdr:from>
    <xdr:to>
      <xdr:col>23</xdr:col>
      <xdr:colOff>377228</xdr:colOff>
      <xdr:row>46</xdr:row>
      <xdr:rowOff>81567</xdr:rowOff>
    </xdr:to>
    <xdr:sp macro="" textlink="">
      <xdr:nvSpPr>
        <xdr:cNvPr id="165" name="Seta para cima 164"/>
        <xdr:cNvSpPr/>
      </xdr:nvSpPr>
      <xdr:spPr>
        <a:xfrm rot="10800000">
          <a:off x="10315646" y="7582519"/>
          <a:ext cx="234950" cy="185890"/>
        </a:xfrm>
        <a:prstGeom prst="upArrow">
          <a:avLst/>
        </a:prstGeom>
        <a:solidFill>
          <a:srgbClr val="92D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19</xdr:col>
      <xdr:colOff>34062</xdr:colOff>
      <xdr:row>45</xdr:row>
      <xdr:rowOff>101555</xdr:rowOff>
    </xdr:from>
    <xdr:to>
      <xdr:col>19</xdr:col>
      <xdr:colOff>269012</xdr:colOff>
      <xdr:row>46</xdr:row>
      <xdr:rowOff>100287</xdr:rowOff>
    </xdr:to>
    <xdr:sp macro="" textlink="">
      <xdr:nvSpPr>
        <xdr:cNvPr id="166" name="Seta para cima 165"/>
        <xdr:cNvSpPr/>
      </xdr:nvSpPr>
      <xdr:spPr>
        <a:xfrm rot="10800000">
          <a:off x="8302430" y="7601239"/>
          <a:ext cx="234950" cy="185890"/>
        </a:xfrm>
        <a:prstGeom prst="upArrow">
          <a:avLst/>
        </a:prstGeom>
        <a:solidFill>
          <a:srgbClr val="92D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8</xdr:col>
      <xdr:colOff>548111</xdr:colOff>
      <xdr:row>80</xdr:row>
      <xdr:rowOff>6684</xdr:rowOff>
    </xdr:from>
    <xdr:to>
      <xdr:col>10</xdr:col>
      <xdr:colOff>119838</xdr:colOff>
      <xdr:row>81</xdr:row>
      <xdr:rowOff>99299</xdr:rowOff>
    </xdr:to>
    <xdr:sp macro="" textlink="">
      <xdr:nvSpPr>
        <xdr:cNvPr id="169" name="Seta para cima 168"/>
        <xdr:cNvSpPr/>
      </xdr:nvSpPr>
      <xdr:spPr>
        <a:xfrm rot="10800000">
          <a:off x="3769900" y="14056895"/>
          <a:ext cx="240149" cy="279772"/>
        </a:xfrm>
        <a:prstGeom prst="upArrow">
          <a:avLst/>
        </a:prstGeom>
        <a:solidFill>
          <a:srgbClr val="92D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10</xdr:col>
      <xdr:colOff>210552</xdr:colOff>
      <xdr:row>35</xdr:row>
      <xdr:rowOff>73526</xdr:rowOff>
    </xdr:from>
    <xdr:to>
      <xdr:col>13</xdr:col>
      <xdr:colOff>53473</xdr:colOff>
      <xdr:row>46</xdr:row>
      <xdr:rowOff>191837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10</xdr:col>
      <xdr:colOff>473240</xdr:colOff>
      <xdr:row>45</xdr:row>
      <xdr:rowOff>132365</xdr:rowOff>
    </xdr:from>
    <xdr:to>
      <xdr:col>11</xdr:col>
      <xdr:colOff>427787</xdr:colOff>
      <xdr:row>46</xdr:row>
      <xdr:rowOff>220579</xdr:rowOff>
    </xdr:to>
    <xdr:sp macro="" textlink="$AA$33">
      <xdr:nvSpPr>
        <xdr:cNvPr id="168" name="TextBox 483"/>
        <xdr:cNvSpPr txBox="1"/>
      </xdr:nvSpPr>
      <xdr:spPr bwMode="auto">
        <a:xfrm>
          <a:off x="4363451" y="7632049"/>
          <a:ext cx="562810" cy="275372"/>
        </a:xfrm>
        <a:prstGeom prst="rect">
          <a:avLst/>
        </a:prstGeom>
        <a:noFill/>
        <a:ln w="9525" cmpd="sng"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perspectiveFront"/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fld id="{27A251A7-9CD7-4C43-A3DF-0148AADE0514}" type="TxLink">
            <a:rPr lang="en-US" sz="1100" b="1" i="0" u="none" strike="noStrike">
              <a:solidFill>
                <a:srgbClr val="008000"/>
              </a:solidFill>
              <a:latin typeface="Calibri"/>
              <a:cs typeface="Calibri"/>
            </a:rPr>
            <a:pPr algn="ctr"/>
            <a:t>0</a:t>
          </a:fld>
          <a:endParaRPr lang="en-US" sz="1100" b="1">
            <a:solidFill>
              <a:srgbClr val="C0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11</xdr:col>
      <xdr:colOff>364944</xdr:colOff>
      <xdr:row>45</xdr:row>
      <xdr:rowOff>131033</xdr:rowOff>
    </xdr:from>
    <xdr:to>
      <xdr:col>12</xdr:col>
      <xdr:colOff>414420</xdr:colOff>
      <xdr:row>46</xdr:row>
      <xdr:rowOff>219247</xdr:rowOff>
    </xdr:to>
    <xdr:sp macro="" textlink="$AA$32">
      <xdr:nvSpPr>
        <xdr:cNvPr id="170" name="TextBox 483"/>
        <xdr:cNvSpPr txBox="1"/>
      </xdr:nvSpPr>
      <xdr:spPr bwMode="auto">
        <a:xfrm>
          <a:off x="4863418" y="7630717"/>
          <a:ext cx="657739" cy="275372"/>
        </a:xfrm>
        <a:prstGeom prst="rect">
          <a:avLst/>
        </a:prstGeom>
        <a:noFill/>
        <a:ln w="9525" cmpd="sng"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perspectiveFront"/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fld id="{C251142C-1819-4392-9196-E6A825189122}" type="TxLink">
            <a:rPr lang="en-US" sz="1100" b="1" i="0" u="none" strike="noStrike">
              <a:solidFill>
                <a:srgbClr val="C00000"/>
              </a:solidFill>
              <a:latin typeface="Calibri"/>
              <a:cs typeface="Calibri"/>
            </a:rPr>
            <a:pPr algn="ctr"/>
            <a:t>0</a:t>
          </a:fld>
          <a:endParaRPr lang="en-US" sz="1100" b="1">
            <a:solidFill>
              <a:srgbClr val="C0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1</xdr:row>
          <xdr:rowOff>61913</xdr:rowOff>
        </xdr:from>
        <xdr:to>
          <xdr:col>5</xdr:col>
          <xdr:colOff>14288</xdr:colOff>
          <xdr:row>3</xdr:row>
          <xdr:rowOff>52388</xdr:rowOff>
        </xdr:to>
        <xdr:sp macro="" textlink="">
          <xdr:nvSpPr>
            <xdr:cNvPr id="13316" name="Object 4" hidden="1">
              <a:extLst>
                <a:ext uri="{63B3BB69-23CF-44E3-9099-C40C66FF867C}">
                  <a14:compatExt spid="_x0000_s133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4</xdr:col>
      <xdr:colOff>213894</xdr:colOff>
      <xdr:row>34</xdr:row>
      <xdr:rowOff>20052</xdr:rowOff>
    </xdr:from>
    <xdr:to>
      <xdr:col>7</xdr:col>
      <xdr:colOff>20052</xdr:colOff>
      <xdr:row>35</xdr:row>
      <xdr:rowOff>108266</xdr:rowOff>
    </xdr:to>
    <xdr:sp macro="" textlink="$AI$32">
      <xdr:nvSpPr>
        <xdr:cNvPr id="167" name="TextBox 483"/>
        <xdr:cNvSpPr txBox="1"/>
      </xdr:nvSpPr>
      <xdr:spPr bwMode="auto">
        <a:xfrm>
          <a:off x="1550736" y="5454315"/>
          <a:ext cx="1082842" cy="275372"/>
        </a:xfrm>
        <a:prstGeom prst="rect">
          <a:avLst/>
        </a:prstGeom>
        <a:noFill/>
        <a:ln w="9525" cmpd="sng"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perspectiveFront"/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r"/>
          <a:fld id="{1289273A-8CE9-4140-A30D-BD9B30A9227D}" type="TxLink">
            <a:rPr lang="en-US" sz="1400" b="1" i="0" u="none" strike="noStrike">
              <a:solidFill>
                <a:srgbClr val="C00000"/>
              </a:solidFill>
              <a:latin typeface="Calibri"/>
              <a:cs typeface="Calibri"/>
            </a:rPr>
            <a:pPr algn="r"/>
            <a:t>Reclamações</a:t>
          </a:fld>
          <a:endParaRPr lang="en-US" sz="1400" b="1">
            <a:solidFill>
              <a:srgbClr val="C0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7</xdr:col>
      <xdr:colOff>133680</xdr:colOff>
      <xdr:row>34</xdr:row>
      <xdr:rowOff>33421</xdr:rowOff>
    </xdr:from>
    <xdr:to>
      <xdr:col>10</xdr:col>
      <xdr:colOff>120311</xdr:colOff>
      <xdr:row>35</xdr:row>
      <xdr:rowOff>121635</xdr:rowOff>
    </xdr:to>
    <xdr:sp macro="" textlink="$AI$33">
      <xdr:nvSpPr>
        <xdr:cNvPr id="171" name="TextBox 483"/>
        <xdr:cNvSpPr txBox="1"/>
      </xdr:nvSpPr>
      <xdr:spPr bwMode="auto">
        <a:xfrm>
          <a:off x="2747206" y="5467684"/>
          <a:ext cx="1263316" cy="275372"/>
        </a:xfrm>
        <a:prstGeom prst="rect">
          <a:avLst/>
        </a:prstGeom>
        <a:noFill/>
        <a:ln w="9525" cmpd="sng"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perspectiveFront"/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l"/>
          <a:fld id="{2F157539-AE08-4CE9-A892-15BF998924F2}" type="TxLink">
            <a:rPr lang="en-US" sz="1400" b="1" i="0" u="none" strike="noStrike">
              <a:solidFill>
                <a:srgbClr val="008000"/>
              </a:solidFill>
              <a:latin typeface="Calibri"/>
              <a:cs typeface="Calibri"/>
            </a:rPr>
            <a:pPr algn="l"/>
            <a:t>Elogios</a:t>
          </a:fld>
          <a:endParaRPr lang="en-US" sz="1400" b="1">
            <a:solidFill>
              <a:schemeClr val="accent2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6</xdr:col>
      <xdr:colOff>534738</xdr:colOff>
      <xdr:row>34</xdr:row>
      <xdr:rowOff>26737</xdr:rowOff>
    </xdr:from>
    <xdr:to>
      <xdr:col>7</xdr:col>
      <xdr:colOff>233949</xdr:colOff>
      <xdr:row>35</xdr:row>
      <xdr:rowOff>114951</xdr:rowOff>
    </xdr:to>
    <xdr:sp macro="" textlink="$AN$32">
      <xdr:nvSpPr>
        <xdr:cNvPr id="172" name="TextBox 483"/>
        <xdr:cNvSpPr txBox="1"/>
      </xdr:nvSpPr>
      <xdr:spPr bwMode="auto">
        <a:xfrm>
          <a:off x="2540001" y="5461000"/>
          <a:ext cx="307474" cy="275372"/>
        </a:xfrm>
        <a:prstGeom prst="rect">
          <a:avLst/>
        </a:prstGeom>
        <a:noFill/>
        <a:ln w="9525" cmpd="sng"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perspectiveFront"/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fld id="{6CA3085D-8C84-4ED4-9C52-03B33A0E7E31}" type="TxLink">
            <a:rPr lang="en-US" sz="14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e</a:t>
          </a:fld>
          <a:endParaRPr lang="en-US" sz="1400" b="1">
            <a:solidFill>
              <a:schemeClr val="accent2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3</xdr:col>
      <xdr:colOff>461210</xdr:colOff>
      <xdr:row>49</xdr:row>
      <xdr:rowOff>173790</xdr:rowOff>
    </xdr:from>
    <xdr:to>
      <xdr:col>8</xdr:col>
      <xdr:colOff>307473</xdr:colOff>
      <xdr:row>51</xdr:row>
      <xdr:rowOff>74846</xdr:rowOff>
    </xdr:to>
    <xdr:sp macro="" textlink="$AH$13">
      <xdr:nvSpPr>
        <xdr:cNvPr id="173" name="TextBox 483"/>
        <xdr:cNvSpPr txBox="1"/>
      </xdr:nvSpPr>
      <xdr:spPr bwMode="auto">
        <a:xfrm>
          <a:off x="1189789" y="8422106"/>
          <a:ext cx="2339473" cy="275372"/>
        </a:xfrm>
        <a:prstGeom prst="rect">
          <a:avLst/>
        </a:prstGeom>
        <a:noFill/>
        <a:ln w="9525" cmpd="sng"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perspectiveFront"/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r"/>
          <a:fld id="{8C9F5D0B-F414-4A77-B209-950893A6051F}" type="TxLink">
            <a:rPr lang="en-US" sz="1400" b="0" i="0" u="none" strike="noStrike">
              <a:solidFill>
                <a:srgbClr val="000000"/>
              </a:solidFill>
              <a:latin typeface="Calibri"/>
              <a:cs typeface="Calibri"/>
            </a:rPr>
            <a:pPr algn="r"/>
            <a:t>Lucratividade (%)</a:t>
          </a:fld>
          <a:endParaRPr lang="en-US" sz="1400" b="1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18</xdr:col>
      <xdr:colOff>53474</xdr:colOff>
      <xdr:row>49</xdr:row>
      <xdr:rowOff>173791</xdr:rowOff>
    </xdr:from>
    <xdr:to>
      <xdr:col>22</xdr:col>
      <xdr:colOff>507999</xdr:colOff>
      <xdr:row>51</xdr:row>
      <xdr:rowOff>74847</xdr:rowOff>
    </xdr:to>
    <xdr:sp macro="" textlink="$AH$18">
      <xdr:nvSpPr>
        <xdr:cNvPr id="174" name="TextBox 483"/>
        <xdr:cNvSpPr txBox="1"/>
      </xdr:nvSpPr>
      <xdr:spPr bwMode="auto">
        <a:xfrm>
          <a:off x="7713579" y="8422107"/>
          <a:ext cx="2339473" cy="275372"/>
        </a:xfrm>
        <a:prstGeom prst="rect">
          <a:avLst/>
        </a:prstGeom>
        <a:noFill/>
        <a:ln w="9525" cmpd="sng"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perspectiveFront"/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r"/>
          <a:fld id="{BA5A5D82-E662-4A59-AF5E-D3A028A7F065}" type="TxLink">
            <a:rPr lang="en-US" sz="1400" b="0" i="0" u="none" strike="noStrike">
              <a:solidFill>
                <a:srgbClr val="000000"/>
              </a:solidFill>
              <a:latin typeface="Calibri"/>
              <a:cs typeface="Calibri"/>
            </a:rPr>
            <a:pPr algn="r"/>
            <a:t>Saldo de Caixa R$ (x1.000)</a:t>
          </a:fld>
          <a:endParaRPr lang="en-US" sz="1400" b="1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3</xdr:col>
      <xdr:colOff>494631</xdr:colOff>
      <xdr:row>64</xdr:row>
      <xdr:rowOff>180474</xdr:rowOff>
    </xdr:from>
    <xdr:to>
      <xdr:col>8</xdr:col>
      <xdr:colOff>340894</xdr:colOff>
      <xdr:row>66</xdr:row>
      <xdr:rowOff>81530</xdr:rowOff>
    </xdr:to>
    <xdr:sp macro="" textlink="$AH$15">
      <xdr:nvSpPr>
        <xdr:cNvPr id="175" name="TextBox 483"/>
        <xdr:cNvSpPr txBox="1"/>
      </xdr:nvSpPr>
      <xdr:spPr bwMode="auto">
        <a:xfrm>
          <a:off x="1223210" y="11236158"/>
          <a:ext cx="2339473" cy="275372"/>
        </a:xfrm>
        <a:prstGeom prst="rect">
          <a:avLst/>
        </a:prstGeom>
        <a:noFill/>
        <a:ln w="9525" cmpd="sng"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perspectiveFront"/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r"/>
          <a:fld id="{2A4D5549-D6E7-47B9-907E-223119DC4927}" type="TxLink">
            <a:rPr lang="en-US" sz="1400" b="0" i="0" u="none" strike="noStrike">
              <a:solidFill>
                <a:srgbClr val="000000"/>
              </a:solidFill>
              <a:latin typeface="Calibri"/>
              <a:cs typeface="Calibri"/>
            </a:rPr>
            <a:pPr algn="r"/>
            <a:t>CMV (%)</a:t>
          </a:fld>
          <a:endParaRPr lang="en-US" sz="1400" b="1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16</xdr:col>
      <xdr:colOff>360947</xdr:colOff>
      <xdr:row>64</xdr:row>
      <xdr:rowOff>180475</xdr:rowOff>
    </xdr:from>
    <xdr:to>
      <xdr:col>22</xdr:col>
      <xdr:colOff>147051</xdr:colOff>
      <xdr:row>66</xdr:row>
      <xdr:rowOff>81531</xdr:rowOff>
    </xdr:to>
    <xdr:sp macro="" textlink="$AH$14">
      <xdr:nvSpPr>
        <xdr:cNvPr id="176" name="TextBox 483"/>
        <xdr:cNvSpPr txBox="1"/>
      </xdr:nvSpPr>
      <xdr:spPr bwMode="auto">
        <a:xfrm>
          <a:off x="7352631" y="11236159"/>
          <a:ext cx="2339473" cy="275372"/>
        </a:xfrm>
        <a:prstGeom prst="rect">
          <a:avLst/>
        </a:prstGeom>
        <a:noFill/>
        <a:ln w="9525" cmpd="sng"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perspectiveFront"/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r"/>
          <a:fld id="{874E5DAC-9889-429F-8D3B-A4B189DE7266}" type="TxLink">
            <a:rPr lang="en-US" sz="1400" b="0" i="0" u="none" strike="noStrike">
              <a:solidFill>
                <a:srgbClr val="000000"/>
              </a:solidFill>
              <a:latin typeface="Calibri"/>
              <a:cs typeface="Calibri"/>
            </a:rPr>
            <a:pPr algn="r"/>
            <a:t>Vendas R$ (x1.000)</a:t>
          </a:fld>
          <a:endParaRPr lang="en-US" sz="1400" b="1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3</xdr:col>
      <xdr:colOff>588210</xdr:colOff>
      <xdr:row>79</xdr:row>
      <xdr:rowOff>173789</xdr:rowOff>
    </xdr:from>
    <xdr:to>
      <xdr:col>8</xdr:col>
      <xdr:colOff>434473</xdr:colOff>
      <xdr:row>81</xdr:row>
      <xdr:rowOff>74846</xdr:rowOff>
    </xdr:to>
    <xdr:sp macro="" textlink="$AH$17">
      <xdr:nvSpPr>
        <xdr:cNvPr id="177" name="TextBox 483"/>
        <xdr:cNvSpPr txBox="1"/>
      </xdr:nvSpPr>
      <xdr:spPr bwMode="auto">
        <a:xfrm>
          <a:off x="1316789" y="14036842"/>
          <a:ext cx="2339473" cy="275372"/>
        </a:xfrm>
        <a:prstGeom prst="rect">
          <a:avLst/>
        </a:prstGeom>
        <a:noFill/>
        <a:ln w="9525" cmpd="sng"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perspectiveFront"/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r"/>
          <a:fld id="{A2BA703D-4CBF-4E51-89B0-2D5F8AB75A23}" type="TxLink">
            <a:rPr lang="en-US" sz="1400" b="0" i="0" u="none" strike="noStrike">
              <a:solidFill>
                <a:srgbClr val="000000"/>
              </a:solidFill>
              <a:latin typeface="Calibri"/>
              <a:cs typeface="Calibri"/>
            </a:rPr>
            <a:pPr algn="r"/>
            <a:t>Gastos com Pessoal (%)</a:t>
          </a:fld>
          <a:endParaRPr lang="en-US" sz="1400" b="1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16</xdr:col>
      <xdr:colOff>193843</xdr:colOff>
      <xdr:row>79</xdr:row>
      <xdr:rowOff>173791</xdr:rowOff>
    </xdr:from>
    <xdr:to>
      <xdr:col>21</xdr:col>
      <xdr:colOff>40105</xdr:colOff>
      <xdr:row>81</xdr:row>
      <xdr:rowOff>74848</xdr:rowOff>
    </xdr:to>
    <xdr:sp macro="" textlink="$AH$16">
      <xdr:nvSpPr>
        <xdr:cNvPr id="200" name="TextBox 483"/>
        <xdr:cNvSpPr txBox="1"/>
      </xdr:nvSpPr>
      <xdr:spPr bwMode="auto">
        <a:xfrm>
          <a:off x="7185527" y="14036844"/>
          <a:ext cx="2339473" cy="275372"/>
        </a:xfrm>
        <a:prstGeom prst="rect">
          <a:avLst/>
        </a:prstGeom>
        <a:noFill/>
        <a:ln w="9525" cmpd="sng"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perspectiveFront"/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r"/>
          <a:fld id="{3AFF27EC-7D32-43FE-8BB1-57943FAC7C81}" type="TxLink">
            <a:rPr lang="en-US" sz="1400" b="0" i="0" u="none" strike="noStrike">
              <a:solidFill>
                <a:srgbClr val="000000"/>
              </a:solidFill>
              <a:latin typeface="Calibri"/>
              <a:cs typeface="Calibri"/>
            </a:rPr>
            <a:pPr algn="r"/>
            <a:t>Ticket Médio (R$)</a:t>
          </a:fld>
          <a:endParaRPr lang="en-US" sz="1400" b="1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</xdr:row>
          <xdr:rowOff>14288</xdr:rowOff>
        </xdr:from>
        <xdr:to>
          <xdr:col>3</xdr:col>
          <xdr:colOff>0</xdr:colOff>
          <xdr:row>3</xdr:row>
          <xdr:rowOff>138113</xdr:rowOff>
        </xdr:to>
        <xdr:sp macro="" textlink="">
          <xdr:nvSpPr>
            <xdr:cNvPr id="19458" name="Object 2" hidden="1">
              <a:extLst>
                <a:ext uri="{63B3BB69-23CF-44E3-9099-C40C66FF867C}">
                  <a14:compatExt spid="_x0000_s194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</xdr:row>
          <xdr:rowOff>14288</xdr:rowOff>
        </xdr:from>
        <xdr:to>
          <xdr:col>3</xdr:col>
          <xdr:colOff>938213</xdr:colOff>
          <xdr:row>3</xdr:row>
          <xdr:rowOff>138113</xdr:rowOff>
        </xdr:to>
        <xdr:sp macro="" textlink="">
          <xdr:nvSpPr>
            <xdr:cNvPr id="19460" name="Object 4" hidden="1">
              <a:extLst>
                <a:ext uri="{63B3BB69-23CF-44E3-9099-C40C66FF867C}">
                  <a14:compatExt spid="_x0000_s194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147638</xdr:colOff>
          <xdr:row>0</xdr:row>
          <xdr:rowOff>176213</xdr:rowOff>
        </xdr:from>
        <xdr:to>
          <xdr:col>2</xdr:col>
          <xdr:colOff>1919288</xdr:colOff>
          <xdr:row>3</xdr:row>
          <xdr:rowOff>57150</xdr:rowOff>
        </xdr:to>
        <xdr:sp macro="" textlink="">
          <xdr:nvSpPr>
            <xdr:cNvPr id="19461" name="Object 5" hidden="1">
              <a:extLst>
                <a:ext uri="{63B3BB69-23CF-44E3-9099-C40C66FF867C}">
                  <a14:compatExt spid="_x0000_s194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8</xdr:row>
      <xdr:rowOff>51288</xdr:rowOff>
    </xdr:from>
    <xdr:to>
      <xdr:col>4</xdr:col>
      <xdr:colOff>600075</xdr:colOff>
      <xdr:row>19</xdr:row>
      <xdr:rowOff>147205</xdr:rowOff>
    </xdr:to>
    <xdr:sp macro="" textlink="">
      <xdr:nvSpPr>
        <xdr:cNvPr id="2" name="Rounded Rectangle 248"/>
        <xdr:cNvSpPr/>
      </xdr:nvSpPr>
      <xdr:spPr bwMode="auto">
        <a:xfrm>
          <a:off x="114300" y="1295888"/>
          <a:ext cx="1819275" cy="1842167"/>
        </a:xfrm>
        <a:prstGeom prst="roundRect">
          <a:avLst>
            <a:gd name="adj" fmla="val 10723"/>
          </a:avLst>
        </a:prstGeom>
        <a:solidFill>
          <a:schemeClr val="bg1"/>
        </a:solidFill>
        <a:ln>
          <a:noFill/>
        </a:ln>
        <a:scene3d>
          <a:camera prst="orthographicFront"/>
          <a:lightRig rig="soft" dir="t"/>
        </a:scene3d>
        <a:sp3d prstMaterial="matte">
          <a:bevelT w="165100" h="165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marL="0" indent="0" algn="ctr"/>
          <a:endParaRPr lang="en-US" sz="1100">
            <a:solidFill>
              <a:sysClr val="windowText" lastClr="000000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2</xdr:col>
      <xdr:colOff>66007</xdr:colOff>
      <xdr:row>15</xdr:row>
      <xdr:rowOff>17030</xdr:rowOff>
    </xdr:from>
    <xdr:to>
      <xdr:col>4</xdr:col>
      <xdr:colOff>488951</xdr:colOff>
      <xdr:row>16</xdr:row>
      <xdr:rowOff>114878</xdr:rowOff>
    </xdr:to>
    <xdr:sp macro="" textlink="$AI$24">
      <xdr:nvSpPr>
        <xdr:cNvPr id="3" name="TextBox 474"/>
        <xdr:cNvSpPr txBox="1"/>
      </xdr:nvSpPr>
      <xdr:spPr bwMode="auto">
        <a:xfrm>
          <a:off x="180307" y="2372880"/>
          <a:ext cx="1642144" cy="256598"/>
        </a:xfrm>
        <a:prstGeom prst="rect">
          <a:avLst/>
        </a:prstGeom>
        <a:solidFill>
          <a:schemeClr val="bg1">
            <a:lumMod val="5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b"/>
        <a:lstStyle/>
        <a:p>
          <a:pPr algn="ctr"/>
          <a:fld id="{631D22E5-F558-49FB-B73D-117D213419EE}" type="TxLink">
            <a:rPr lang="en-US" sz="1000" b="1" i="0" u="none" strike="noStrike">
              <a:solidFill>
                <a:schemeClr val="bg1"/>
              </a:solidFill>
              <a:latin typeface="Calibri"/>
              <a:cs typeface="Calibri"/>
            </a:rPr>
            <a:pPr algn="ctr"/>
            <a:t>Lucro Médio (%)</a:t>
          </a:fld>
          <a:endParaRPr lang="en-US" sz="1000" b="1">
            <a:solidFill>
              <a:schemeClr val="bg1"/>
            </a:solidFill>
            <a:latin typeface="+mn-lt"/>
            <a:cs typeface="Arial" pitchFamily="34" charset="0"/>
          </a:endParaRPr>
        </a:p>
      </xdr:txBody>
    </xdr:sp>
    <xdr:clientData/>
  </xdr:twoCellAnchor>
  <xdr:twoCellAnchor>
    <xdr:from>
      <xdr:col>2</xdr:col>
      <xdr:colOff>88866</xdr:colOff>
      <xdr:row>9</xdr:row>
      <xdr:rowOff>44618</xdr:rowOff>
    </xdr:from>
    <xdr:to>
      <xdr:col>4</xdr:col>
      <xdr:colOff>492746</xdr:colOff>
      <xdr:row>14</xdr:row>
      <xdr:rowOff>94245</xdr:rowOff>
    </xdr:to>
    <xdr:grpSp>
      <xdr:nvGrpSpPr>
        <xdr:cNvPr id="4" name="Grupo 95"/>
        <xdr:cNvGrpSpPr/>
      </xdr:nvGrpSpPr>
      <xdr:grpSpPr>
        <a:xfrm>
          <a:off x="209182" y="1454986"/>
          <a:ext cx="1620406" cy="851733"/>
          <a:chOff x="155541" y="4035594"/>
          <a:chExt cx="1623080" cy="860256"/>
        </a:xfrm>
      </xdr:grpSpPr>
      <xdr:sp macro="" textlink="'Dashboard Projeção'!AJ38">
        <xdr:nvSpPr>
          <xdr:cNvPr id="5" name="TextBox 476"/>
          <xdr:cNvSpPr txBox="1"/>
        </xdr:nvSpPr>
        <xdr:spPr bwMode="auto">
          <a:xfrm>
            <a:off x="312537" y="4686010"/>
            <a:ext cx="373263" cy="20984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pPr algn="ctr"/>
            <a:fld id="{CD61AFCF-AD17-44A5-8690-2F523DA8DC8B}" type="TxLink">
              <a:rPr lang="en-US" sz="700" b="1" i="0" u="none" strike="noStrike" cap="none" spc="0">
                <a:ln>
                  <a:noFill/>
                </a:ln>
                <a:solidFill>
                  <a:srgbClr val="000000"/>
                </a:solidFill>
                <a:effectLst/>
                <a:latin typeface="Calibri"/>
                <a:cs typeface="Calibri"/>
              </a:rPr>
              <a:pPr algn="ctr"/>
              <a:t>-10</a:t>
            </a:fld>
            <a:endParaRPr lang="en-US" sz="700" b="1" cap="none" spc="0">
              <a:ln>
                <a:noFill/>
              </a:ln>
              <a:solidFill>
                <a:sysClr val="windowText" lastClr="000000"/>
              </a:solidFill>
              <a:effectLst/>
              <a:latin typeface="+mn-lt"/>
            </a:endParaRPr>
          </a:p>
        </xdr:txBody>
      </xdr:sp>
      <xdr:sp macro="" textlink="'Dashboard Projeção'!AJ41">
        <xdr:nvSpPr>
          <xdr:cNvPr id="6" name="TextBox 477"/>
          <xdr:cNvSpPr txBox="1"/>
        </xdr:nvSpPr>
        <xdr:spPr bwMode="auto">
          <a:xfrm>
            <a:off x="428768" y="4464593"/>
            <a:ext cx="276082" cy="17408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pPr algn="ctr"/>
            <a:fld id="{119F9523-E4BE-4B0D-A989-ADC249CC9EA6}" type="TxLink">
              <a:rPr lang="en-US" sz="700" b="1" i="0" u="none" strike="noStrike" cap="none" spc="0">
                <a:ln>
                  <a:noFill/>
                </a:ln>
                <a:solidFill>
                  <a:srgbClr val="000000"/>
                </a:solidFill>
                <a:effectLst/>
                <a:latin typeface="Calibri"/>
                <a:cs typeface="Calibri"/>
              </a:rPr>
              <a:pPr algn="ctr"/>
              <a:t>-4</a:t>
            </a:fld>
            <a:endParaRPr lang="en-US" sz="700" b="1" cap="none" spc="0">
              <a:ln>
                <a:noFill/>
              </a:ln>
              <a:solidFill>
                <a:sysClr val="windowText" lastClr="000000"/>
              </a:solidFill>
              <a:effectLst/>
              <a:latin typeface="+mn-lt"/>
            </a:endParaRPr>
          </a:p>
        </xdr:txBody>
      </xdr:sp>
      <xdr:sp macro="" textlink="'Dashboard Projeção'!AJ42">
        <xdr:nvSpPr>
          <xdr:cNvPr id="7" name="TextBox 478"/>
          <xdr:cNvSpPr txBox="1"/>
        </xdr:nvSpPr>
        <xdr:spPr bwMode="auto">
          <a:xfrm>
            <a:off x="683492" y="4268354"/>
            <a:ext cx="278533" cy="23697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pPr algn="ctr"/>
            <a:fld id="{19E9EBEA-0646-41B9-8B58-1313FBDB5EA9}" type="TxLink">
              <a:rPr lang="en-US" sz="700" b="1" i="0" u="none" strike="noStrike" cap="none" spc="0">
                <a:ln>
                  <a:noFill/>
                </a:ln>
                <a:solidFill>
                  <a:srgbClr val="000000"/>
                </a:solidFill>
                <a:effectLst/>
                <a:latin typeface="Calibri"/>
                <a:cs typeface="Calibri"/>
              </a:rPr>
              <a:pPr algn="ctr"/>
              <a:t>2</a:t>
            </a:fld>
            <a:endParaRPr lang="en-US" sz="700" b="1" cap="none" spc="0">
              <a:ln>
                <a:noFill/>
              </a:ln>
              <a:solidFill>
                <a:sysClr val="windowText" lastClr="000000"/>
              </a:solidFill>
              <a:effectLst/>
              <a:latin typeface="+mn-lt"/>
            </a:endParaRPr>
          </a:p>
        </xdr:txBody>
      </xdr:sp>
      <xdr:sp macro="" textlink="'Dashboard Projeção'!AJ43">
        <xdr:nvSpPr>
          <xdr:cNvPr id="8" name="TextBox 479"/>
          <xdr:cNvSpPr txBox="1"/>
        </xdr:nvSpPr>
        <xdr:spPr bwMode="auto">
          <a:xfrm>
            <a:off x="979320" y="4291624"/>
            <a:ext cx="277979" cy="18512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pPr algn="ctr"/>
            <a:fld id="{01F52D4B-B8D6-4198-91E4-28EE8723F66D}" type="TxLink">
              <a:rPr lang="en-US" sz="700" b="1" i="0" u="none" strike="noStrike" cap="none" spc="0">
                <a:ln>
                  <a:noFill/>
                </a:ln>
                <a:solidFill>
                  <a:srgbClr val="000000"/>
                </a:solidFill>
                <a:effectLst/>
                <a:latin typeface="Calibri"/>
                <a:cs typeface="Calibri"/>
              </a:rPr>
              <a:pPr algn="ctr"/>
              <a:t>8</a:t>
            </a:fld>
            <a:endParaRPr lang="en-US" sz="700" b="1" cap="none" spc="0">
              <a:ln>
                <a:noFill/>
              </a:ln>
              <a:solidFill>
                <a:sysClr val="windowText" lastClr="000000"/>
              </a:solidFill>
              <a:effectLst/>
              <a:latin typeface="+mn-lt"/>
            </a:endParaRPr>
          </a:p>
        </xdr:txBody>
      </xdr:sp>
      <xdr:sp macro="" textlink="'Dashboard Projeção'!AJ44">
        <xdr:nvSpPr>
          <xdr:cNvPr id="9" name="TextBox 480"/>
          <xdr:cNvSpPr txBox="1"/>
        </xdr:nvSpPr>
        <xdr:spPr bwMode="auto">
          <a:xfrm>
            <a:off x="1191517" y="4440236"/>
            <a:ext cx="284858" cy="20796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pPr algn="ctr"/>
            <a:fld id="{62AF24DB-7617-436F-9210-3CE937762CDE}" type="TxLink">
              <a:rPr lang="en-US" sz="700" b="1" i="0" u="none" strike="noStrike" cap="none" spc="0">
                <a:ln>
                  <a:noFill/>
                </a:ln>
                <a:solidFill>
                  <a:srgbClr val="000000"/>
                </a:solidFill>
                <a:effectLst/>
                <a:latin typeface="Calibri"/>
                <a:cs typeface="Calibri"/>
              </a:rPr>
              <a:pPr algn="ctr"/>
              <a:t>14</a:t>
            </a:fld>
            <a:endParaRPr lang="en-US" sz="700" b="1" cap="none" spc="0">
              <a:ln>
                <a:noFill/>
              </a:ln>
              <a:solidFill>
                <a:sysClr val="windowText" lastClr="000000"/>
              </a:solidFill>
              <a:effectLst/>
              <a:latin typeface="+mn-lt"/>
            </a:endParaRPr>
          </a:p>
        </xdr:txBody>
      </xdr:sp>
      <xdr:sp macro="" textlink="'Dashboard Projeção'!AJ39">
        <xdr:nvSpPr>
          <xdr:cNvPr id="10" name="TextBox 481"/>
          <xdr:cNvSpPr txBox="1"/>
        </xdr:nvSpPr>
        <xdr:spPr bwMode="auto">
          <a:xfrm>
            <a:off x="1246835" y="4676485"/>
            <a:ext cx="334315" cy="21936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pPr algn="ctr"/>
            <a:fld id="{F585D4C1-F339-4A04-B66C-689E0EBDCD4C}" type="TxLink">
              <a:rPr lang="en-US" sz="700" b="1" i="0" u="none" strike="noStrike" cap="none" spc="0">
                <a:ln>
                  <a:noFill/>
                </a:ln>
                <a:solidFill>
                  <a:srgbClr val="000000"/>
                </a:solidFill>
                <a:effectLst/>
                <a:latin typeface="Calibri"/>
                <a:cs typeface="Calibri"/>
              </a:rPr>
              <a:pPr algn="ctr"/>
              <a:t>20</a:t>
            </a:fld>
            <a:endParaRPr lang="en-US" sz="700" b="1" cap="none" spc="0">
              <a:ln>
                <a:noFill/>
              </a:ln>
              <a:solidFill>
                <a:sysClr val="windowText" lastClr="000000"/>
              </a:solidFill>
              <a:effectLst/>
              <a:latin typeface="+mn-lt"/>
            </a:endParaRPr>
          </a:p>
        </xdr:txBody>
      </xdr:sp>
      <xdr:grpSp>
        <xdr:nvGrpSpPr>
          <xdr:cNvPr id="11" name="Grupo 2141"/>
          <xdr:cNvGrpSpPr>
            <a:grpSpLocks noChangeAspect="1"/>
          </xdr:cNvGrpSpPr>
        </xdr:nvGrpSpPr>
        <xdr:grpSpPr>
          <a:xfrm>
            <a:off x="155541" y="4035594"/>
            <a:ext cx="1623080" cy="762477"/>
            <a:chOff x="212691" y="3873671"/>
            <a:chExt cx="2337595" cy="1098135"/>
          </a:xfrm>
        </xdr:grpSpPr>
        <xdr:sp macro="" textlink="">
          <xdr:nvSpPr>
            <xdr:cNvPr id="12" name="Freeform 362"/>
            <xdr:cNvSpPr>
              <a:spLocks/>
            </xdr:cNvSpPr>
          </xdr:nvSpPr>
          <xdr:spPr bwMode="auto">
            <a:xfrm>
              <a:off x="1044566" y="3873671"/>
              <a:ext cx="673845" cy="399537"/>
            </a:xfrm>
            <a:custGeom>
              <a:avLst/>
              <a:gdLst>
                <a:gd name="T0" fmla="*/ 2147483647 w 2344"/>
                <a:gd name="T1" fmla="*/ 2147483647 h 1470"/>
                <a:gd name="T2" fmla="*/ 2147483647 w 2344"/>
                <a:gd name="T3" fmla="*/ 2147483647 h 1470"/>
                <a:gd name="T4" fmla="*/ 2147483647 w 2344"/>
                <a:gd name="T5" fmla="*/ 2147483647 h 1470"/>
                <a:gd name="T6" fmla="*/ 2147483647 w 2344"/>
                <a:gd name="T7" fmla="*/ 2147483647 h 1470"/>
                <a:gd name="T8" fmla="*/ 2147483647 w 2344"/>
                <a:gd name="T9" fmla="*/ 2147483647 h 1470"/>
                <a:gd name="T10" fmla="*/ 2147483647 w 2344"/>
                <a:gd name="T11" fmla="*/ 2147483647 h 1470"/>
                <a:gd name="T12" fmla="*/ 2147483647 w 2344"/>
                <a:gd name="T13" fmla="*/ 2147483647 h 1470"/>
                <a:gd name="T14" fmla="*/ 2147483647 w 2344"/>
                <a:gd name="T15" fmla="*/ 2147483647 h 1470"/>
                <a:gd name="T16" fmla="*/ 2147483647 w 2344"/>
                <a:gd name="T17" fmla="*/ 2147483647 h 1470"/>
                <a:gd name="T18" fmla="*/ 2147483647 w 2344"/>
                <a:gd name="T19" fmla="*/ 2147483647 h 1470"/>
                <a:gd name="T20" fmla="*/ 2147483647 w 2344"/>
                <a:gd name="T21" fmla="*/ 2147483647 h 1470"/>
                <a:gd name="T22" fmla="*/ 2147483647 w 2344"/>
                <a:gd name="T23" fmla="*/ 2147483647 h 1470"/>
                <a:gd name="T24" fmla="*/ 2147483647 w 2344"/>
                <a:gd name="T25" fmla="*/ 2147483647 h 1470"/>
                <a:gd name="T26" fmla="*/ 2147483647 w 2344"/>
                <a:gd name="T27" fmla="*/ 2147483647 h 1470"/>
                <a:gd name="T28" fmla="*/ 2147483647 w 2344"/>
                <a:gd name="T29" fmla="*/ 2147483647 h 1470"/>
                <a:gd name="T30" fmla="*/ 2147483647 w 2344"/>
                <a:gd name="T31" fmla="*/ 2147483647 h 1470"/>
                <a:gd name="T32" fmla="*/ 2147483647 w 2344"/>
                <a:gd name="T33" fmla="*/ 2147483647 h 1470"/>
                <a:gd name="T34" fmla="*/ 2147483647 w 2344"/>
                <a:gd name="T35" fmla="*/ 0 h 1470"/>
                <a:gd name="T36" fmla="*/ 2147483647 w 2344"/>
                <a:gd name="T37" fmla="*/ 0 h 1470"/>
                <a:gd name="T38" fmla="*/ 2147483647 w 2344"/>
                <a:gd name="T39" fmla="*/ 2147483647 h 1470"/>
                <a:gd name="T40" fmla="*/ 2147483647 w 2344"/>
                <a:gd name="T41" fmla="*/ 2147483647 h 1470"/>
                <a:gd name="T42" fmla="*/ 2147483647 w 2344"/>
                <a:gd name="T43" fmla="*/ 2147483647 h 1470"/>
                <a:gd name="T44" fmla="*/ 2147483647 w 2344"/>
                <a:gd name="T45" fmla="*/ 2147483647 h 1470"/>
                <a:gd name="T46" fmla="*/ 2147483647 w 2344"/>
                <a:gd name="T47" fmla="*/ 2147483647 h 1470"/>
                <a:gd name="T48" fmla="*/ 2147483647 w 2344"/>
                <a:gd name="T49" fmla="*/ 2147483647 h 1470"/>
                <a:gd name="T50" fmla="*/ 2147483647 w 2344"/>
                <a:gd name="T51" fmla="*/ 2147483647 h 1470"/>
                <a:gd name="T52" fmla="*/ 2147483647 w 2344"/>
                <a:gd name="T53" fmla="*/ 2147483647 h 1470"/>
                <a:gd name="T54" fmla="*/ 2147483647 w 2344"/>
                <a:gd name="T55" fmla="*/ 2147483647 h 1470"/>
                <a:gd name="T56" fmla="*/ 2147483647 w 2344"/>
                <a:gd name="T57" fmla="*/ 2147483647 h 1470"/>
                <a:gd name="T58" fmla="*/ 2147483647 w 2344"/>
                <a:gd name="T59" fmla="*/ 2147483647 h 1470"/>
                <a:gd name="T60" fmla="*/ 2147483647 w 2344"/>
                <a:gd name="T61" fmla="*/ 2147483647 h 1470"/>
                <a:gd name="T62" fmla="*/ 2147483647 w 2344"/>
                <a:gd name="T63" fmla="*/ 2147483647 h 1470"/>
                <a:gd name="T64" fmla="*/ 2147483647 w 2344"/>
                <a:gd name="T65" fmla="*/ 2147483647 h 1470"/>
                <a:gd name="T66" fmla="*/ 2147483647 w 2344"/>
                <a:gd name="T67" fmla="*/ 2147483647 h 1470"/>
                <a:gd name="T68" fmla="*/ 2147483647 w 2344"/>
                <a:gd name="T69" fmla="*/ 2147483647 h 1470"/>
                <a:gd name="T70" fmla="*/ 2147483647 w 2344"/>
                <a:gd name="T71" fmla="*/ 2147483647 h 1470"/>
                <a:gd name="T72" fmla="*/ 2147483647 w 2344"/>
                <a:gd name="T73" fmla="*/ 2147483647 h 1470"/>
                <a:gd name="T74" fmla="*/ 2147483647 w 2344"/>
                <a:gd name="T75" fmla="*/ 2147483647 h 1470"/>
                <a:gd name="T76" fmla="*/ 2147483647 w 2344"/>
                <a:gd name="T77" fmla="*/ 2147483647 h 1470"/>
                <a:gd name="T78" fmla="*/ 2147483647 w 2344"/>
                <a:gd name="T79" fmla="*/ 2147483647 h 1470"/>
                <a:gd name="T80" fmla="*/ 2147483647 w 2344"/>
                <a:gd name="T81" fmla="*/ 2147483647 h 1470"/>
                <a:gd name="T82" fmla="*/ 2147483647 w 2344"/>
                <a:gd name="T83" fmla="*/ 2147483647 h 1470"/>
                <a:gd name="T84" fmla="*/ 2147483647 w 2344"/>
                <a:gd name="T85" fmla="*/ 2147483647 h 1470"/>
                <a:gd name="T86" fmla="*/ 2147483647 w 2344"/>
                <a:gd name="T87" fmla="*/ 2147483647 h 1470"/>
                <a:gd name="T88" fmla="*/ 2147483647 w 2344"/>
                <a:gd name="T89" fmla="*/ 2147483647 h 1470"/>
                <a:gd name="T90" fmla="*/ 2147483647 w 2344"/>
                <a:gd name="T91" fmla="*/ 2147483647 h 1470"/>
                <a:gd name="T92" fmla="*/ 2147483647 w 2344"/>
                <a:gd name="T93" fmla="*/ 2147483647 h 1470"/>
                <a:gd name="T94" fmla="*/ 2147483647 w 2344"/>
                <a:gd name="T95" fmla="*/ 2147483647 h 1470"/>
                <a:gd name="T96" fmla="*/ 2147483647 w 2344"/>
                <a:gd name="T97" fmla="*/ 2147483647 h 1470"/>
                <a:gd name="T98" fmla="*/ 2147483647 w 2344"/>
                <a:gd name="T99" fmla="*/ 2147483647 h 1470"/>
                <a:gd name="T100" fmla="*/ 2147483647 w 2344"/>
                <a:gd name="T101" fmla="*/ 2147483647 h 1470"/>
                <a:gd name="T102" fmla="*/ 2147483647 w 2344"/>
                <a:gd name="T103" fmla="*/ 2147483647 h 1470"/>
                <a:gd name="T104" fmla="*/ 2147483647 w 2344"/>
                <a:gd name="T105" fmla="*/ 2147483647 h 1470"/>
                <a:gd name="T106" fmla="*/ 2147483647 w 2344"/>
                <a:gd name="T107" fmla="*/ 2147483647 h 1470"/>
                <a:gd name="T108" fmla="*/ 2147483647 w 2344"/>
                <a:gd name="T109" fmla="*/ 2147483647 h 1470"/>
                <a:gd name="T110" fmla="*/ 2147483647 w 2344"/>
                <a:gd name="T111" fmla="*/ 2147483647 h 1470"/>
                <a:gd name="T112" fmla="*/ 2147483647 w 2344"/>
                <a:gd name="T113" fmla="*/ 2147483647 h 1470"/>
                <a:gd name="T114" fmla="*/ 2147483647 w 2344"/>
                <a:gd name="T115" fmla="*/ 2147483647 h 1470"/>
                <a:gd name="T116" fmla="*/ 2147483647 w 2344"/>
                <a:gd name="T117" fmla="*/ 2147483647 h 1470"/>
                <a:gd name="T118" fmla="*/ 2147483647 w 2344"/>
                <a:gd name="T119" fmla="*/ 2147483647 h 1470"/>
                <a:gd name="T120" fmla="*/ 0 60000 65536"/>
                <a:gd name="T121" fmla="*/ 0 60000 65536"/>
                <a:gd name="T122" fmla="*/ 0 60000 65536"/>
                <a:gd name="T123" fmla="*/ 0 60000 65536"/>
                <a:gd name="T124" fmla="*/ 0 60000 65536"/>
                <a:gd name="T125" fmla="*/ 0 60000 65536"/>
                <a:gd name="T126" fmla="*/ 0 60000 65536"/>
                <a:gd name="T127" fmla="*/ 0 60000 65536"/>
                <a:gd name="T128" fmla="*/ 0 60000 65536"/>
                <a:gd name="T129" fmla="*/ 0 60000 65536"/>
                <a:gd name="T130" fmla="*/ 0 60000 65536"/>
                <a:gd name="T131" fmla="*/ 0 60000 65536"/>
                <a:gd name="T132" fmla="*/ 0 60000 65536"/>
                <a:gd name="T133" fmla="*/ 0 60000 65536"/>
                <a:gd name="T134" fmla="*/ 0 60000 65536"/>
                <a:gd name="T135" fmla="*/ 0 60000 65536"/>
                <a:gd name="T136" fmla="*/ 0 60000 65536"/>
                <a:gd name="T137" fmla="*/ 0 60000 65536"/>
                <a:gd name="T138" fmla="*/ 0 60000 65536"/>
                <a:gd name="T139" fmla="*/ 0 60000 65536"/>
                <a:gd name="T140" fmla="*/ 0 60000 65536"/>
                <a:gd name="T141" fmla="*/ 0 60000 65536"/>
                <a:gd name="T142" fmla="*/ 0 60000 65536"/>
                <a:gd name="T143" fmla="*/ 0 60000 65536"/>
                <a:gd name="T144" fmla="*/ 0 60000 65536"/>
                <a:gd name="T145" fmla="*/ 0 60000 65536"/>
                <a:gd name="T146" fmla="*/ 0 60000 65536"/>
                <a:gd name="T147" fmla="*/ 0 60000 65536"/>
                <a:gd name="T148" fmla="*/ 0 60000 65536"/>
                <a:gd name="T149" fmla="*/ 0 60000 65536"/>
                <a:gd name="T150" fmla="*/ 0 60000 65536"/>
                <a:gd name="T151" fmla="*/ 0 60000 65536"/>
                <a:gd name="T152" fmla="*/ 0 60000 65536"/>
                <a:gd name="T153" fmla="*/ 0 60000 65536"/>
                <a:gd name="T154" fmla="*/ 0 60000 65536"/>
                <a:gd name="T155" fmla="*/ 0 60000 65536"/>
                <a:gd name="T156" fmla="*/ 0 60000 65536"/>
                <a:gd name="T157" fmla="*/ 0 60000 65536"/>
                <a:gd name="T158" fmla="*/ 0 60000 65536"/>
                <a:gd name="T159" fmla="*/ 0 60000 65536"/>
                <a:gd name="T160" fmla="*/ 0 60000 65536"/>
                <a:gd name="T161" fmla="*/ 0 60000 65536"/>
                <a:gd name="T162" fmla="*/ 0 60000 65536"/>
                <a:gd name="T163" fmla="*/ 0 60000 65536"/>
                <a:gd name="T164" fmla="*/ 0 60000 65536"/>
                <a:gd name="T165" fmla="*/ 0 60000 65536"/>
                <a:gd name="T166" fmla="*/ 0 60000 65536"/>
                <a:gd name="T167" fmla="*/ 0 60000 65536"/>
                <a:gd name="T168" fmla="*/ 0 60000 65536"/>
                <a:gd name="T169" fmla="*/ 0 60000 65536"/>
                <a:gd name="T170" fmla="*/ 0 60000 65536"/>
                <a:gd name="T171" fmla="*/ 0 60000 65536"/>
                <a:gd name="T172" fmla="*/ 0 60000 65536"/>
                <a:gd name="T173" fmla="*/ 0 60000 65536"/>
                <a:gd name="T174" fmla="*/ 0 60000 65536"/>
                <a:gd name="T175" fmla="*/ 0 60000 65536"/>
                <a:gd name="T176" fmla="*/ 0 60000 65536"/>
                <a:gd name="T177" fmla="*/ 0 60000 65536"/>
                <a:gd name="T178" fmla="*/ 0 60000 65536"/>
                <a:gd name="T179" fmla="*/ 0 60000 65536"/>
                <a:gd name="T180" fmla="*/ 0 w 2344"/>
                <a:gd name="T181" fmla="*/ 0 h 1470"/>
                <a:gd name="T182" fmla="*/ 2344 w 2344"/>
                <a:gd name="T183" fmla="*/ 1470 h 1470"/>
              </a:gdLst>
              <a:ahLst/>
              <a:cxnLst>
                <a:cxn ang="T120">
                  <a:pos x="T0" y="T1"/>
                </a:cxn>
                <a:cxn ang="T121">
                  <a:pos x="T2" y="T3"/>
                </a:cxn>
                <a:cxn ang="T122">
                  <a:pos x="T4" y="T5"/>
                </a:cxn>
                <a:cxn ang="T123">
                  <a:pos x="T6" y="T7"/>
                </a:cxn>
                <a:cxn ang="T124">
                  <a:pos x="T8" y="T9"/>
                </a:cxn>
                <a:cxn ang="T125">
                  <a:pos x="T10" y="T11"/>
                </a:cxn>
                <a:cxn ang="T126">
                  <a:pos x="T12" y="T13"/>
                </a:cxn>
                <a:cxn ang="T127">
                  <a:pos x="T14" y="T15"/>
                </a:cxn>
                <a:cxn ang="T128">
                  <a:pos x="T16" y="T17"/>
                </a:cxn>
                <a:cxn ang="T129">
                  <a:pos x="T18" y="T19"/>
                </a:cxn>
                <a:cxn ang="T130">
                  <a:pos x="T20" y="T21"/>
                </a:cxn>
                <a:cxn ang="T131">
                  <a:pos x="T22" y="T23"/>
                </a:cxn>
                <a:cxn ang="T132">
                  <a:pos x="T24" y="T25"/>
                </a:cxn>
                <a:cxn ang="T133">
                  <a:pos x="T26" y="T27"/>
                </a:cxn>
                <a:cxn ang="T134">
                  <a:pos x="T28" y="T29"/>
                </a:cxn>
                <a:cxn ang="T135">
                  <a:pos x="T30" y="T31"/>
                </a:cxn>
                <a:cxn ang="T136">
                  <a:pos x="T32" y="T33"/>
                </a:cxn>
                <a:cxn ang="T137">
                  <a:pos x="T34" y="T35"/>
                </a:cxn>
                <a:cxn ang="T138">
                  <a:pos x="T36" y="T37"/>
                </a:cxn>
                <a:cxn ang="T139">
                  <a:pos x="T38" y="T39"/>
                </a:cxn>
                <a:cxn ang="T140">
                  <a:pos x="T40" y="T41"/>
                </a:cxn>
                <a:cxn ang="T141">
                  <a:pos x="T42" y="T43"/>
                </a:cxn>
                <a:cxn ang="T142">
                  <a:pos x="T44" y="T45"/>
                </a:cxn>
                <a:cxn ang="T143">
                  <a:pos x="T46" y="T47"/>
                </a:cxn>
                <a:cxn ang="T144">
                  <a:pos x="T48" y="T49"/>
                </a:cxn>
                <a:cxn ang="T145">
                  <a:pos x="T50" y="T51"/>
                </a:cxn>
                <a:cxn ang="T146">
                  <a:pos x="T52" y="T53"/>
                </a:cxn>
                <a:cxn ang="T147">
                  <a:pos x="T54" y="T55"/>
                </a:cxn>
                <a:cxn ang="T148">
                  <a:pos x="T56" y="T57"/>
                </a:cxn>
                <a:cxn ang="T149">
                  <a:pos x="T58" y="T59"/>
                </a:cxn>
                <a:cxn ang="T150">
                  <a:pos x="T60" y="T61"/>
                </a:cxn>
                <a:cxn ang="T151">
                  <a:pos x="T62" y="T63"/>
                </a:cxn>
                <a:cxn ang="T152">
                  <a:pos x="T64" y="T65"/>
                </a:cxn>
                <a:cxn ang="T153">
                  <a:pos x="T66" y="T67"/>
                </a:cxn>
                <a:cxn ang="T154">
                  <a:pos x="T68" y="T69"/>
                </a:cxn>
                <a:cxn ang="T155">
                  <a:pos x="T70" y="T71"/>
                </a:cxn>
                <a:cxn ang="T156">
                  <a:pos x="T72" y="T73"/>
                </a:cxn>
                <a:cxn ang="T157">
                  <a:pos x="T74" y="T75"/>
                </a:cxn>
                <a:cxn ang="T158">
                  <a:pos x="T76" y="T77"/>
                </a:cxn>
                <a:cxn ang="T159">
                  <a:pos x="T78" y="T79"/>
                </a:cxn>
                <a:cxn ang="T160">
                  <a:pos x="T80" y="T81"/>
                </a:cxn>
                <a:cxn ang="T161">
                  <a:pos x="T82" y="T83"/>
                </a:cxn>
                <a:cxn ang="T162">
                  <a:pos x="T84" y="T85"/>
                </a:cxn>
                <a:cxn ang="T163">
                  <a:pos x="T86" y="T87"/>
                </a:cxn>
                <a:cxn ang="T164">
                  <a:pos x="T88" y="T89"/>
                </a:cxn>
                <a:cxn ang="T165">
                  <a:pos x="T90" y="T91"/>
                </a:cxn>
                <a:cxn ang="T166">
                  <a:pos x="T92" y="T93"/>
                </a:cxn>
                <a:cxn ang="T167">
                  <a:pos x="T94" y="T95"/>
                </a:cxn>
                <a:cxn ang="T168">
                  <a:pos x="T96" y="T97"/>
                </a:cxn>
                <a:cxn ang="T169">
                  <a:pos x="T98" y="T99"/>
                </a:cxn>
                <a:cxn ang="T170">
                  <a:pos x="T100" y="T101"/>
                </a:cxn>
                <a:cxn ang="T171">
                  <a:pos x="T102" y="T103"/>
                </a:cxn>
                <a:cxn ang="T172">
                  <a:pos x="T104" y="T105"/>
                </a:cxn>
                <a:cxn ang="T173">
                  <a:pos x="T106" y="T107"/>
                </a:cxn>
                <a:cxn ang="T174">
                  <a:pos x="T108" y="T109"/>
                </a:cxn>
                <a:cxn ang="T175">
                  <a:pos x="T110" y="T111"/>
                </a:cxn>
                <a:cxn ang="T176">
                  <a:pos x="T112" y="T113"/>
                </a:cxn>
                <a:cxn ang="T177">
                  <a:pos x="T114" y="T115"/>
                </a:cxn>
                <a:cxn ang="T178">
                  <a:pos x="T116" y="T117"/>
                </a:cxn>
                <a:cxn ang="T179">
                  <a:pos x="T118" y="T119"/>
                </a:cxn>
              </a:cxnLst>
              <a:rect l="T180" t="T181" r="T182" b="T183"/>
              <a:pathLst>
                <a:path w="2344" h="1470">
                  <a:moveTo>
                    <a:pt x="1953" y="1470"/>
                  </a:moveTo>
                  <a:lnTo>
                    <a:pt x="1986" y="1362"/>
                  </a:lnTo>
                  <a:lnTo>
                    <a:pt x="2018" y="1254"/>
                  </a:lnTo>
                  <a:lnTo>
                    <a:pt x="2051" y="1146"/>
                  </a:lnTo>
                  <a:lnTo>
                    <a:pt x="2083" y="1038"/>
                  </a:lnTo>
                  <a:lnTo>
                    <a:pt x="2116" y="929"/>
                  </a:lnTo>
                  <a:lnTo>
                    <a:pt x="2149" y="821"/>
                  </a:lnTo>
                  <a:lnTo>
                    <a:pt x="2181" y="713"/>
                  </a:lnTo>
                  <a:lnTo>
                    <a:pt x="2214" y="605"/>
                  </a:lnTo>
                  <a:lnTo>
                    <a:pt x="2246" y="497"/>
                  </a:lnTo>
                  <a:lnTo>
                    <a:pt x="2279" y="389"/>
                  </a:lnTo>
                  <a:lnTo>
                    <a:pt x="2311" y="281"/>
                  </a:lnTo>
                  <a:lnTo>
                    <a:pt x="2344" y="172"/>
                  </a:lnTo>
                  <a:lnTo>
                    <a:pt x="2296" y="158"/>
                  </a:lnTo>
                  <a:lnTo>
                    <a:pt x="2249" y="145"/>
                  </a:lnTo>
                  <a:lnTo>
                    <a:pt x="2201" y="132"/>
                  </a:lnTo>
                  <a:lnTo>
                    <a:pt x="2153" y="120"/>
                  </a:lnTo>
                  <a:lnTo>
                    <a:pt x="2105" y="108"/>
                  </a:lnTo>
                  <a:lnTo>
                    <a:pt x="2057" y="97"/>
                  </a:lnTo>
                  <a:lnTo>
                    <a:pt x="2008" y="87"/>
                  </a:lnTo>
                  <a:lnTo>
                    <a:pt x="1960" y="77"/>
                  </a:lnTo>
                  <a:lnTo>
                    <a:pt x="1911" y="68"/>
                  </a:lnTo>
                  <a:lnTo>
                    <a:pt x="1862" y="59"/>
                  </a:lnTo>
                  <a:lnTo>
                    <a:pt x="1813" y="51"/>
                  </a:lnTo>
                  <a:lnTo>
                    <a:pt x="1764" y="43"/>
                  </a:lnTo>
                  <a:lnTo>
                    <a:pt x="1715" y="36"/>
                  </a:lnTo>
                  <a:lnTo>
                    <a:pt x="1666" y="30"/>
                  </a:lnTo>
                  <a:lnTo>
                    <a:pt x="1617" y="24"/>
                  </a:lnTo>
                  <a:lnTo>
                    <a:pt x="1568" y="19"/>
                  </a:lnTo>
                  <a:lnTo>
                    <a:pt x="1518" y="15"/>
                  </a:lnTo>
                  <a:lnTo>
                    <a:pt x="1469" y="11"/>
                  </a:lnTo>
                  <a:lnTo>
                    <a:pt x="1420" y="7"/>
                  </a:lnTo>
                  <a:lnTo>
                    <a:pt x="1370" y="5"/>
                  </a:lnTo>
                  <a:lnTo>
                    <a:pt x="1321" y="3"/>
                  </a:lnTo>
                  <a:lnTo>
                    <a:pt x="1271" y="1"/>
                  </a:lnTo>
                  <a:lnTo>
                    <a:pt x="1222" y="0"/>
                  </a:lnTo>
                  <a:lnTo>
                    <a:pt x="1172" y="0"/>
                  </a:lnTo>
                  <a:lnTo>
                    <a:pt x="1123" y="0"/>
                  </a:lnTo>
                  <a:lnTo>
                    <a:pt x="1073" y="1"/>
                  </a:lnTo>
                  <a:lnTo>
                    <a:pt x="1024" y="3"/>
                  </a:lnTo>
                  <a:lnTo>
                    <a:pt x="974" y="5"/>
                  </a:lnTo>
                  <a:lnTo>
                    <a:pt x="925" y="7"/>
                  </a:lnTo>
                  <a:lnTo>
                    <a:pt x="875" y="11"/>
                  </a:lnTo>
                  <a:lnTo>
                    <a:pt x="826" y="15"/>
                  </a:lnTo>
                  <a:lnTo>
                    <a:pt x="777" y="19"/>
                  </a:lnTo>
                  <a:lnTo>
                    <a:pt x="727" y="24"/>
                  </a:lnTo>
                  <a:lnTo>
                    <a:pt x="678" y="30"/>
                  </a:lnTo>
                  <a:lnTo>
                    <a:pt x="629" y="36"/>
                  </a:lnTo>
                  <a:lnTo>
                    <a:pt x="580" y="43"/>
                  </a:lnTo>
                  <a:lnTo>
                    <a:pt x="531" y="51"/>
                  </a:lnTo>
                  <a:lnTo>
                    <a:pt x="482" y="59"/>
                  </a:lnTo>
                  <a:lnTo>
                    <a:pt x="433" y="68"/>
                  </a:lnTo>
                  <a:lnTo>
                    <a:pt x="385" y="77"/>
                  </a:lnTo>
                  <a:lnTo>
                    <a:pt x="336" y="87"/>
                  </a:lnTo>
                  <a:lnTo>
                    <a:pt x="288" y="97"/>
                  </a:lnTo>
                  <a:lnTo>
                    <a:pt x="239" y="108"/>
                  </a:lnTo>
                  <a:lnTo>
                    <a:pt x="191" y="120"/>
                  </a:lnTo>
                  <a:lnTo>
                    <a:pt x="143" y="132"/>
                  </a:lnTo>
                  <a:lnTo>
                    <a:pt x="96" y="145"/>
                  </a:lnTo>
                  <a:lnTo>
                    <a:pt x="48" y="158"/>
                  </a:lnTo>
                  <a:lnTo>
                    <a:pt x="0" y="172"/>
                  </a:lnTo>
                  <a:lnTo>
                    <a:pt x="33" y="281"/>
                  </a:lnTo>
                  <a:lnTo>
                    <a:pt x="66" y="389"/>
                  </a:lnTo>
                  <a:lnTo>
                    <a:pt x="98" y="497"/>
                  </a:lnTo>
                  <a:lnTo>
                    <a:pt x="131" y="605"/>
                  </a:lnTo>
                  <a:lnTo>
                    <a:pt x="163" y="713"/>
                  </a:lnTo>
                  <a:lnTo>
                    <a:pt x="196" y="821"/>
                  </a:lnTo>
                  <a:lnTo>
                    <a:pt x="228" y="929"/>
                  </a:lnTo>
                  <a:lnTo>
                    <a:pt x="261" y="1038"/>
                  </a:lnTo>
                  <a:lnTo>
                    <a:pt x="293" y="1146"/>
                  </a:lnTo>
                  <a:lnTo>
                    <a:pt x="326" y="1254"/>
                  </a:lnTo>
                  <a:lnTo>
                    <a:pt x="358" y="1362"/>
                  </a:lnTo>
                  <a:lnTo>
                    <a:pt x="391" y="1470"/>
                  </a:lnTo>
                  <a:lnTo>
                    <a:pt x="423" y="1461"/>
                  </a:lnTo>
                  <a:lnTo>
                    <a:pt x="454" y="1452"/>
                  </a:lnTo>
                  <a:lnTo>
                    <a:pt x="486" y="1443"/>
                  </a:lnTo>
                  <a:lnTo>
                    <a:pt x="518" y="1435"/>
                  </a:lnTo>
                  <a:lnTo>
                    <a:pt x="550" y="1427"/>
                  </a:lnTo>
                  <a:lnTo>
                    <a:pt x="583" y="1420"/>
                  </a:lnTo>
                  <a:lnTo>
                    <a:pt x="615" y="1413"/>
                  </a:lnTo>
                  <a:lnTo>
                    <a:pt x="647" y="1406"/>
                  </a:lnTo>
                  <a:lnTo>
                    <a:pt x="680" y="1400"/>
                  </a:lnTo>
                  <a:lnTo>
                    <a:pt x="712" y="1394"/>
                  </a:lnTo>
                  <a:lnTo>
                    <a:pt x="745" y="1389"/>
                  </a:lnTo>
                  <a:lnTo>
                    <a:pt x="777" y="1384"/>
                  </a:lnTo>
                  <a:lnTo>
                    <a:pt x="810" y="1379"/>
                  </a:lnTo>
                  <a:lnTo>
                    <a:pt x="843" y="1375"/>
                  </a:lnTo>
                  <a:lnTo>
                    <a:pt x="876" y="1371"/>
                  </a:lnTo>
                  <a:lnTo>
                    <a:pt x="909" y="1368"/>
                  </a:lnTo>
                  <a:lnTo>
                    <a:pt x="941" y="1365"/>
                  </a:lnTo>
                  <a:lnTo>
                    <a:pt x="974" y="1362"/>
                  </a:lnTo>
                  <a:lnTo>
                    <a:pt x="1007" y="1360"/>
                  </a:lnTo>
                  <a:lnTo>
                    <a:pt x="1040" y="1358"/>
                  </a:lnTo>
                  <a:lnTo>
                    <a:pt x="1073" y="1357"/>
                  </a:lnTo>
                  <a:lnTo>
                    <a:pt x="1106" y="1356"/>
                  </a:lnTo>
                  <a:lnTo>
                    <a:pt x="1139" y="1355"/>
                  </a:lnTo>
                  <a:lnTo>
                    <a:pt x="1172" y="1355"/>
                  </a:lnTo>
                  <a:lnTo>
                    <a:pt x="1205" y="1355"/>
                  </a:lnTo>
                  <a:lnTo>
                    <a:pt x="1238" y="1356"/>
                  </a:lnTo>
                  <a:lnTo>
                    <a:pt x="1271" y="1357"/>
                  </a:lnTo>
                  <a:lnTo>
                    <a:pt x="1304" y="1358"/>
                  </a:lnTo>
                  <a:lnTo>
                    <a:pt x="1337" y="1360"/>
                  </a:lnTo>
                  <a:lnTo>
                    <a:pt x="1370" y="1362"/>
                  </a:lnTo>
                  <a:lnTo>
                    <a:pt x="1403" y="1365"/>
                  </a:lnTo>
                  <a:lnTo>
                    <a:pt x="1436" y="1368"/>
                  </a:lnTo>
                  <a:lnTo>
                    <a:pt x="1469" y="1371"/>
                  </a:lnTo>
                  <a:lnTo>
                    <a:pt x="1501" y="1375"/>
                  </a:lnTo>
                  <a:lnTo>
                    <a:pt x="1534" y="1379"/>
                  </a:lnTo>
                  <a:lnTo>
                    <a:pt x="1567" y="1384"/>
                  </a:lnTo>
                  <a:lnTo>
                    <a:pt x="1600" y="1389"/>
                  </a:lnTo>
                  <a:lnTo>
                    <a:pt x="1632" y="1394"/>
                  </a:lnTo>
                  <a:lnTo>
                    <a:pt x="1665" y="1400"/>
                  </a:lnTo>
                  <a:lnTo>
                    <a:pt x="1697" y="1406"/>
                  </a:lnTo>
                  <a:lnTo>
                    <a:pt x="1730" y="1413"/>
                  </a:lnTo>
                  <a:lnTo>
                    <a:pt x="1762" y="1420"/>
                  </a:lnTo>
                  <a:lnTo>
                    <a:pt x="1794" y="1427"/>
                  </a:lnTo>
                  <a:lnTo>
                    <a:pt x="1826" y="1435"/>
                  </a:lnTo>
                  <a:lnTo>
                    <a:pt x="1858" y="1443"/>
                  </a:lnTo>
                  <a:lnTo>
                    <a:pt x="1890" y="1452"/>
                  </a:lnTo>
                  <a:lnTo>
                    <a:pt x="1922" y="1461"/>
                  </a:lnTo>
                  <a:lnTo>
                    <a:pt x="1953" y="1470"/>
                  </a:lnTo>
                </a:path>
              </a:pathLst>
            </a:custGeom>
            <a:solidFill>
              <a:srgbClr val="FFC000"/>
            </a:solidFill>
            <a:ln w="25400">
              <a:noFill/>
              <a:prstDash val="solid"/>
              <a:round/>
              <a:headEnd/>
              <a:tailEnd/>
            </a:ln>
            <a:effectLst>
              <a:outerShdw blurRad="44450" dist="27940" dir="5400000" algn="ctr">
                <a:srgbClr val="000000">
                  <a:alpha val="32000"/>
                </a:srgbClr>
              </a:outerShdw>
            </a:effectLst>
            <a:scene3d>
              <a:camera prst="orthographicFront">
                <a:rot lat="0" lon="0" rev="0"/>
              </a:camera>
              <a:lightRig rig="balanced" dir="t">
                <a:rot lat="0" lon="0" rev="8700000"/>
              </a:lightRig>
            </a:scene3d>
            <a:sp3d>
              <a:bevelT w="190500" h="38100"/>
            </a:sp3d>
          </xdr:spPr>
        </xdr:sp>
        <xdr:sp macro="" textlink="">
          <xdr:nvSpPr>
            <xdr:cNvPr id="13" name="Freeform 367"/>
            <xdr:cNvSpPr>
              <a:spLocks/>
            </xdr:cNvSpPr>
          </xdr:nvSpPr>
          <xdr:spPr bwMode="auto">
            <a:xfrm>
              <a:off x="1638524" y="3935368"/>
              <a:ext cx="673538" cy="597403"/>
            </a:xfrm>
            <a:custGeom>
              <a:avLst/>
              <a:gdLst>
                <a:gd name="T0" fmla="*/ 2147483647 w 2342"/>
                <a:gd name="T1" fmla="*/ 2147483647 h 2198"/>
                <a:gd name="T2" fmla="*/ 2147483647 w 2342"/>
                <a:gd name="T3" fmla="*/ 2147483647 h 2198"/>
                <a:gd name="T4" fmla="*/ 2147483647 w 2342"/>
                <a:gd name="T5" fmla="*/ 2147483647 h 2198"/>
                <a:gd name="T6" fmla="*/ 2147483647 w 2342"/>
                <a:gd name="T7" fmla="*/ 2147483647 h 2198"/>
                <a:gd name="T8" fmla="*/ 2147483647 w 2342"/>
                <a:gd name="T9" fmla="*/ 2147483647 h 2198"/>
                <a:gd name="T10" fmla="*/ 2147483647 w 2342"/>
                <a:gd name="T11" fmla="*/ 2147483647 h 2198"/>
                <a:gd name="T12" fmla="*/ 2147483647 w 2342"/>
                <a:gd name="T13" fmla="*/ 2147483647 h 2198"/>
                <a:gd name="T14" fmla="*/ 2147483647 w 2342"/>
                <a:gd name="T15" fmla="*/ 2147483647 h 2198"/>
                <a:gd name="T16" fmla="*/ 2147483647 w 2342"/>
                <a:gd name="T17" fmla="*/ 2147483647 h 2198"/>
                <a:gd name="T18" fmla="*/ 2147483647 w 2342"/>
                <a:gd name="T19" fmla="*/ 2147483647 h 2198"/>
                <a:gd name="T20" fmla="*/ 2147483647 w 2342"/>
                <a:gd name="T21" fmla="*/ 2147483647 h 2198"/>
                <a:gd name="T22" fmla="*/ 2147483647 w 2342"/>
                <a:gd name="T23" fmla="*/ 2147483647 h 2198"/>
                <a:gd name="T24" fmla="*/ 2147483647 w 2342"/>
                <a:gd name="T25" fmla="*/ 2147483647 h 2198"/>
                <a:gd name="T26" fmla="*/ 2147483647 w 2342"/>
                <a:gd name="T27" fmla="*/ 2147483647 h 2198"/>
                <a:gd name="T28" fmla="*/ 2147483647 w 2342"/>
                <a:gd name="T29" fmla="*/ 2147483647 h 2198"/>
                <a:gd name="T30" fmla="*/ 2147483647 w 2342"/>
                <a:gd name="T31" fmla="*/ 2147483647 h 2198"/>
                <a:gd name="T32" fmla="*/ 2147483647 w 2342"/>
                <a:gd name="T33" fmla="*/ 2147483647 h 2198"/>
                <a:gd name="T34" fmla="*/ 2147483647 w 2342"/>
                <a:gd name="T35" fmla="*/ 2147483647 h 2198"/>
                <a:gd name="T36" fmla="*/ 2147483647 w 2342"/>
                <a:gd name="T37" fmla="*/ 2147483647 h 2198"/>
                <a:gd name="T38" fmla="*/ 2147483647 w 2342"/>
                <a:gd name="T39" fmla="*/ 2147483647 h 2198"/>
                <a:gd name="T40" fmla="*/ 2147483647 w 2342"/>
                <a:gd name="T41" fmla="*/ 2147483647 h 2198"/>
                <a:gd name="T42" fmla="*/ 2147483647 w 2342"/>
                <a:gd name="T43" fmla="*/ 2147483647 h 2198"/>
                <a:gd name="T44" fmla="*/ 2147483647 w 2342"/>
                <a:gd name="T45" fmla="*/ 2147483647 h 2198"/>
                <a:gd name="T46" fmla="*/ 2147483647 w 2342"/>
                <a:gd name="T47" fmla="*/ 2147483647 h 2198"/>
                <a:gd name="T48" fmla="*/ 2147483647 w 2342"/>
                <a:gd name="T49" fmla="*/ 2147483647 h 2198"/>
                <a:gd name="T50" fmla="*/ 2147483647 w 2342"/>
                <a:gd name="T51" fmla="*/ 2147483647 h 2198"/>
                <a:gd name="T52" fmla="*/ 2147483647 w 2342"/>
                <a:gd name="T53" fmla="*/ 2147483647 h 2198"/>
                <a:gd name="T54" fmla="*/ 2147483647 w 2342"/>
                <a:gd name="T55" fmla="*/ 2147483647 h 2198"/>
                <a:gd name="T56" fmla="*/ 2147483647 w 2342"/>
                <a:gd name="T57" fmla="*/ 2147483647 h 2198"/>
                <a:gd name="T58" fmla="*/ 2147483647 w 2342"/>
                <a:gd name="T59" fmla="*/ 2147483647 h 2198"/>
                <a:gd name="T60" fmla="*/ 2147483647 w 2342"/>
                <a:gd name="T61" fmla="*/ 2147483647 h 2198"/>
                <a:gd name="T62" fmla="*/ 2147483647 w 2342"/>
                <a:gd name="T63" fmla="*/ 2147483647 h 2198"/>
                <a:gd name="T64" fmla="*/ 2147483647 w 2342"/>
                <a:gd name="T65" fmla="*/ 2147483647 h 2198"/>
                <a:gd name="T66" fmla="*/ 2147483647 w 2342"/>
                <a:gd name="T67" fmla="*/ 2147483647 h 2198"/>
                <a:gd name="T68" fmla="*/ 2147483647 w 2342"/>
                <a:gd name="T69" fmla="*/ 2147483647 h 2198"/>
                <a:gd name="T70" fmla="*/ 2147483647 w 2342"/>
                <a:gd name="T71" fmla="*/ 2147483647 h 2198"/>
                <a:gd name="T72" fmla="*/ 2147483647 w 2342"/>
                <a:gd name="T73" fmla="*/ 2147483647 h 2198"/>
                <a:gd name="T74" fmla="*/ 2147483647 w 2342"/>
                <a:gd name="T75" fmla="*/ 2147483647 h 2198"/>
                <a:gd name="T76" fmla="*/ 2147483647 w 2342"/>
                <a:gd name="T77" fmla="*/ 2147483647 h 2198"/>
                <a:gd name="T78" fmla="*/ 2147483647 w 2342"/>
                <a:gd name="T79" fmla="*/ 2147483647 h 2198"/>
                <a:gd name="T80" fmla="*/ 2147483647 w 2342"/>
                <a:gd name="T81" fmla="*/ 2147483647 h 2198"/>
                <a:gd name="T82" fmla="*/ 2147483647 w 2342"/>
                <a:gd name="T83" fmla="*/ 2147483647 h 2198"/>
                <a:gd name="T84" fmla="*/ 2147483647 w 2342"/>
                <a:gd name="T85" fmla="*/ 2147483647 h 2198"/>
                <a:gd name="T86" fmla="*/ 2147483647 w 2342"/>
                <a:gd name="T87" fmla="*/ 2147483647 h 2198"/>
                <a:gd name="T88" fmla="*/ 2147483647 w 2342"/>
                <a:gd name="T89" fmla="*/ 2147483647 h 2198"/>
                <a:gd name="T90" fmla="*/ 2147483647 w 2342"/>
                <a:gd name="T91" fmla="*/ 2147483647 h 2198"/>
                <a:gd name="T92" fmla="*/ 2147483647 w 2342"/>
                <a:gd name="T93" fmla="*/ 2147483647 h 2198"/>
                <a:gd name="T94" fmla="*/ 2147483647 w 2342"/>
                <a:gd name="T95" fmla="*/ 2147483647 h 2198"/>
                <a:gd name="T96" fmla="*/ 2147483647 w 2342"/>
                <a:gd name="T97" fmla="*/ 2147483647 h 2198"/>
                <a:gd name="T98" fmla="*/ 2147483647 w 2342"/>
                <a:gd name="T99" fmla="*/ 2147483647 h 2198"/>
                <a:gd name="T100" fmla="*/ 2147483647 w 2342"/>
                <a:gd name="T101" fmla="*/ 2147483647 h 2198"/>
                <a:gd name="T102" fmla="*/ 2147483647 w 2342"/>
                <a:gd name="T103" fmla="*/ 2147483647 h 2198"/>
                <a:gd name="T104" fmla="*/ 2147483647 w 2342"/>
                <a:gd name="T105" fmla="*/ 2147483647 h 2198"/>
                <a:gd name="T106" fmla="*/ 2147483647 w 2342"/>
                <a:gd name="T107" fmla="*/ 2147483647 h 2198"/>
                <a:gd name="T108" fmla="*/ 2147483647 w 2342"/>
                <a:gd name="T109" fmla="*/ 2147483647 h 2198"/>
                <a:gd name="T110" fmla="*/ 2147483647 w 2342"/>
                <a:gd name="T111" fmla="*/ 2147483647 h 2198"/>
                <a:gd name="T112" fmla="*/ 2147483647 w 2342"/>
                <a:gd name="T113" fmla="*/ 2147483647 h 2198"/>
                <a:gd name="T114" fmla="*/ 2147483647 w 2342"/>
                <a:gd name="T115" fmla="*/ 2147483647 h 2198"/>
                <a:gd name="T116" fmla="*/ 2147483647 w 2342"/>
                <a:gd name="T117" fmla="*/ 2147483647 h 2198"/>
                <a:gd name="T118" fmla="*/ 2147483647 w 2342"/>
                <a:gd name="T119" fmla="*/ 2147483647 h 2198"/>
                <a:gd name="T120" fmla="*/ 0 60000 65536"/>
                <a:gd name="T121" fmla="*/ 0 60000 65536"/>
                <a:gd name="T122" fmla="*/ 0 60000 65536"/>
                <a:gd name="T123" fmla="*/ 0 60000 65536"/>
                <a:gd name="T124" fmla="*/ 0 60000 65536"/>
                <a:gd name="T125" fmla="*/ 0 60000 65536"/>
                <a:gd name="T126" fmla="*/ 0 60000 65536"/>
                <a:gd name="T127" fmla="*/ 0 60000 65536"/>
                <a:gd name="T128" fmla="*/ 0 60000 65536"/>
                <a:gd name="T129" fmla="*/ 0 60000 65536"/>
                <a:gd name="T130" fmla="*/ 0 60000 65536"/>
                <a:gd name="T131" fmla="*/ 0 60000 65536"/>
                <a:gd name="T132" fmla="*/ 0 60000 65536"/>
                <a:gd name="T133" fmla="*/ 0 60000 65536"/>
                <a:gd name="T134" fmla="*/ 0 60000 65536"/>
                <a:gd name="T135" fmla="*/ 0 60000 65536"/>
                <a:gd name="T136" fmla="*/ 0 60000 65536"/>
                <a:gd name="T137" fmla="*/ 0 60000 65536"/>
                <a:gd name="T138" fmla="*/ 0 60000 65536"/>
                <a:gd name="T139" fmla="*/ 0 60000 65536"/>
                <a:gd name="T140" fmla="*/ 0 60000 65536"/>
                <a:gd name="T141" fmla="*/ 0 60000 65536"/>
                <a:gd name="T142" fmla="*/ 0 60000 65536"/>
                <a:gd name="T143" fmla="*/ 0 60000 65536"/>
                <a:gd name="T144" fmla="*/ 0 60000 65536"/>
                <a:gd name="T145" fmla="*/ 0 60000 65536"/>
                <a:gd name="T146" fmla="*/ 0 60000 65536"/>
                <a:gd name="T147" fmla="*/ 0 60000 65536"/>
                <a:gd name="T148" fmla="*/ 0 60000 65536"/>
                <a:gd name="T149" fmla="*/ 0 60000 65536"/>
                <a:gd name="T150" fmla="*/ 0 60000 65536"/>
                <a:gd name="T151" fmla="*/ 0 60000 65536"/>
                <a:gd name="T152" fmla="*/ 0 60000 65536"/>
                <a:gd name="T153" fmla="*/ 0 60000 65536"/>
                <a:gd name="T154" fmla="*/ 0 60000 65536"/>
                <a:gd name="T155" fmla="*/ 0 60000 65536"/>
                <a:gd name="T156" fmla="*/ 0 60000 65536"/>
                <a:gd name="T157" fmla="*/ 0 60000 65536"/>
                <a:gd name="T158" fmla="*/ 0 60000 65536"/>
                <a:gd name="T159" fmla="*/ 0 60000 65536"/>
                <a:gd name="T160" fmla="*/ 0 60000 65536"/>
                <a:gd name="T161" fmla="*/ 0 60000 65536"/>
                <a:gd name="T162" fmla="*/ 0 60000 65536"/>
                <a:gd name="T163" fmla="*/ 0 60000 65536"/>
                <a:gd name="T164" fmla="*/ 0 60000 65536"/>
                <a:gd name="T165" fmla="*/ 0 60000 65536"/>
                <a:gd name="T166" fmla="*/ 0 60000 65536"/>
                <a:gd name="T167" fmla="*/ 0 60000 65536"/>
                <a:gd name="T168" fmla="*/ 0 60000 65536"/>
                <a:gd name="T169" fmla="*/ 0 60000 65536"/>
                <a:gd name="T170" fmla="*/ 0 60000 65536"/>
                <a:gd name="T171" fmla="*/ 0 60000 65536"/>
                <a:gd name="T172" fmla="*/ 0 60000 65536"/>
                <a:gd name="T173" fmla="*/ 0 60000 65536"/>
                <a:gd name="T174" fmla="*/ 0 60000 65536"/>
                <a:gd name="T175" fmla="*/ 0 60000 65536"/>
                <a:gd name="T176" fmla="*/ 0 60000 65536"/>
                <a:gd name="T177" fmla="*/ 0 60000 65536"/>
                <a:gd name="T178" fmla="*/ 0 60000 65536"/>
                <a:gd name="T179" fmla="*/ 0 60000 65536"/>
                <a:gd name="T180" fmla="*/ 0 w 2342"/>
                <a:gd name="T181" fmla="*/ 0 h 2198"/>
                <a:gd name="T182" fmla="*/ 2342 w 2342"/>
                <a:gd name="T183" fmla="*/ 2198 h 2198"/>
              </a:gdLst>
              <a:ahLst/>
              <a:cxnLst>
                <a:cxn ang="T120">
                  <a:pos x="T0" y="T1"/>
                </a:cxn>
                <a:cxn ang="T121">
                  <a:pos x="T2" y="T3"/>
                </a:cxn>
                <a:cxn ang="T122">
                  <a:pos x="T4" y="T5"/>
                </a:cxn>
                <a:cxn ang="T123">
                  <a:pos x="T6" y="T7"/>
                </a:cxn>
                <a:cxn ang="T124">
                  <a:pos x="T8" y="T9"/>
                </a:cxn>
                <a:cxn ang="T125">
                  <a:pos x="T10" y="T11"/>
                </a:cxn>
                <a:cxn ang="T126">
                  <a:pos x="T12" y="T13"/>
                </a:cxn>
                <a:cxn ang="T127">
                  <a:pos x="T14" y="T15"/>
                </a:cxn>
                <a:cxn ang="T128">
                  <a:pos x="T16" y="T17"/>
                </a:cxn>
                <a:cxn ang="T129">
                  <a:pos x="T18" y="T19"/>
                </a:cxn>
                <a:cxn ang="T130">
                  <a:pos x="T20" y="T21"/>
                </a:cxn>
                <a:cxn ang="T131">
                  <a:pos x="T22" y="T23"/>
                </a:cxn>
                <a:cxn ang="T132">
                  <a:pos x="T24" y="T25"/>
                </a:cxn>
                <a:cxn ang="T133">
                  <a:pos x="T26" y="T27"/>
                </a:cxn>
                <a:cxn ang="T134">
                  <a:pos x="T28" y="T29"/>
                </a:cxn>
                <a:cxn ang="T135">
                  <a:pos x="T30" y="T31"/>
                </a:cxn>
                <a:cxn ang="T136">
                  <a:pos x="T32" y="T33"/>
                </a:cxn>
                <a:cxn ang="T137">
                  <a:pos x="T34" y="T35"/>
                </a:cxn>
                <a:cxn ang="T138">
                  <a:pos x="T36" y="T37"/>
                </a:cxn>
                <a:cxn ang="T139">
                  <a:pos x="T38" y="T39"/>
                </a:cxn>
                <a:cxn ang="T140">
                  <a:pos x="T40" y="T41"/>
                </a:cxn>
                <a:cxn ang="T141">
                  <a:pos x="T42" y="T43"/>
                </a:cxn>
                <a:cxn ang="T142">
                  <a:pos x="T44" y="T45"/>
                </a:cxn>
                <a:cxn ang="T143">
                  <a:pos x="T46" y="T47"/>
                </a:cxn>
                <a:cxn ang="T144">
                  <a:pos x="T48" y="T49"/>
                </a:cxn>
                <a:cxn ang="T145">
                  <a:pos x="T50" y="T51"/>
                </a:cxn>
                <a:cxn ang="T146">
                  <a:pos x="T52" y="T53"/>
                </a:cxn>
                <a:cxn ang="T147">
                  <a:pos x="T54" y="T55"/>
                </a:cxn>
                <a:cxn ang="T148">
                  <a:pos x="T56" y="T57"/>
                </a:cxn>
                <a:cxn ang="T149">
                  <a:pos x="T58" y="T59"/>
                </a:cxn>
                <a:cxn ang="T150">
                  <a:pos x="T60" y="T61"/>
                </a:cxn>
                <a:cxn ang="T151">
                  <a:pos x="T62" y="T63"/>
                </a:cxn>
                <a:cxn ang="T152">
                  <a:pos x="T64" y="T65"/>
                </a:cxn>
                <a:cxn ang="T153">
                  <a:pos x="T66" y="T67"/>
                </a:cxn>
                <a:cxn ang="T154">
                  <a:pos x="T68" y="T69"/>
                </a:cxn>
                <a:cxn ang="T155">
                  <a:pos x="T70" y="T71"/>
                </a:cxn>
                <a:cxn ang="T156">
                  <a:pos x="T72" y="T73"/>
                </a:cxn>
                <a:cxn ang="T157">
                  <a:pos x="T74" y="T75"/>
                </a:cxn>
                <a:cxn ang="T158">
                  <a:pos x="T76" y="T77"/>
                </a:cxn>
                <a:cxn ang="T159">
                  <a:pos x="T78" y="T79"/>
                </a:cxn>
                <a:cxn ang="T160">
                  <a:pos x="T80" y="T81"/>
                </a:cxn>
                <a:cxn ang="T161">
                  <a:pos x="T82" y="T83"/>
                </a:cxn>
                <a:cxn ang="T162">
                  <a:pos x="T84" y="T85"/>
                </a:cxn>
                <a:cxn ang="T163">
                  <a:pos x="T86" y="T87"/>
                </a:cxn>
                <a:cxn ang="T164">
                  <a:pos x="T88" y="T89"/>
                </a:cxn>
                <a:cxn ang="T165">
                  <a:pos x="T90" y="T91"/>
                </a:cxn>
                <a:cxn ang="T166">
                  <a:pos x="T92" y="T93"/>
                </a:cxn>
                <a:cxn ang="T167">
                  <a:pos x="T94" y="T95"/>
                </a:cxn>
                <a:cxn ang="T168">
                  <a:pos x="T96" y="T97"/>
                </a:cxn>
                <a:cxn ang="T169">
                  <a:pos x="T98" y="T99"/>
                </a:cxn>
                <a:cxn ang="T170">
                  <a:pos x="T100" y="T101"/>
                </a:cxn>
                <a:cxn ang="T171">
                  <a:pos x="T102" y="T103"/>
                </a:cxn>
                <a:cxn ang="T172">
                  <a:pos x="T104" y="T105"/>
                </a:cxn>
                <a:cxn ang="T173">
                  <a:pos x="T106" y="T107"/>
                </a:cxn>
                <a:cxn ang="T174">
                  <a:pos x="T108" y="T109"/>
                </a:cxn>
                <a:cxn ang="T175">
                  <a:pos x="T110" y="T111"/>
                </a:cxn>
                <a:cxn ang="T176">
                  <a:pos x="T112" y="T113"/>
                </a:cxn>
                <a:cxn ang="T177">
                  <a:pos x="T114" y="T115"/>
                </a:cxn>
                <a:cxn ang="T178">
                  <a:pos x="T116" y="T117"/>
                </a:cxn>
                <a:cxn ang="T179">
                  <a:pos x="T118" y="T119"/>
                </a:cxn>
              </a:cxnLst>
              <a:rect l="T180" t="T181" r="T182" b="T183"/>
              <a:pathLst>
                <a:path w="2342" h="2198">
                  <a:moveTo>
                    <a:pt x="1264" y="2198"/>
                  </a:moveTo>
                  <a:lnTo>
                    <a:pt x="1354" y="2130"/>
                  </a:lnTo>
                  <a:lnTo>
                    <a:pt x="1443" y="2061"/>
                  </a:lnTo>
                  <a:lnTo>
                    <a:pt x="1533" y="1993"/>
                  </a:lnTo>
                  <a:lnTo>
                    <a:pt x="1623" y="1924"/>
                  </a:lnTo>
                  <a:lnTo>
                    <a:pt x="1713" y="1856"/>
                  </a:lnTo>
                  <a:lnTo>
                    <a:pt x="1803" y="1788"/>
                  </a:lnTo>
                  <a:lnTo>
                    <a:pt x="1893" y="1719"/>
                  </a:lnTo>
                  <a:lnTo>
                    <a:pt x="1983" y="1651"/>
                  </a:lnTo>
                  <a:lnTo>
                    <a:pt x="2073" y="1583"/>
                  </a:lnTo>
                  <a:lnTo>
                    <a:pt x="2163" y="1514"/>
                  </a:lnTo>
                  <a:lnTo>
                    <a:pt x="2252" y="1446"/>
                  </a:lnTo>
                  <a:lnTo>
                    <a:pt x="2342" y="1378"/>
                  </a:lnTo>
                  <a:lnTo>
                    <a:pt x="2312" y="1338"/>
                  </a:lnTo>
                  <a:lnTo>
                    <a:pt x="2282" y="1300"/>
                  </a:lnTo>
                  <a:lnTo>
                    <a:pt x="2250" y="1261"/>
                  </a:lnTo>
                  <a:lnTo>
                    <a:pt x="2219" y="1223"/>
                  </a:lnTo>
                  <a:lnTo>
                    <a:pt x="2187" y="1185"/>
                  </a:lnTo>
                  <a:lnTo>
                    <a:pt x="2154" y="1148"/>
                  </a:lnTo>
                  <a:lnTo>
                    <a:pt x="2121" y="1111"/>
                  </a:lnTo>
                  <a:lnTo>
                    <a:pt x="2088" y="1075"/>
                  </a:lnTo>
                  <a:lnTo>
                    <a:pt x="2054" y="1038"/>
                  </a:lnTo>
                  <a:lnTo>
                    <a:pt x="2019" y="1003"/>
                  </a:lnTo>
                  <a:lnTo>
                    <a:pt x="1985" y="967"/>
                  </a:lnTo>
                  <a:lnTo>
                    <a:pt x="1949" y="933"/>
                  </a:lnTo>
                  <a:lnTo>
                    <a:pt x="1914" y="898"/>
                  </a:lnTo>
                  <a:lnTo>
                    <a:pt x="1878" y="864"/>
                  </a:lnTo>
                  <a:lnTo>
                    <a:pt x="1841" y="831"/>
                  </a:lnTo>
                  <a:lnTo>
                    <a:pt x="1805" y="797"/>
                  </a:lnTo>
                  <a:lnTo>
                    <a:pt x="1767" y="765"/>
                  </a:lnTo>
                  <a:lnTo>
                    <a:pt x="1730" y="733"/>
                  </a:lnTo>
                  <a:lnTo>
                    <a:pt x="1692" y="701"/>
                  </a:lnTo>
                  <a:lnTo>
                    <a:pt x="1653" y="670"/>
                  </a:lnTo>
                  <a:lnTo>
                    <a:pt x="1614" y="639"/>
                  </a:lnTo>
                  <a:lnTo>
                    <a:pt x="1575" y="609"/>
                  </a:lnTo>
                  <a:lnTo>
                    <a:pt x="1536" y="579"/>
                  </a:lnTo>
                  <a:lnTo>
                    <a:pt x="1496" y="549"/>
                  </a:lnTo>
                  <a:lnTo>
                    <a:pt x="1456" y="521"/>
                  </a:lnTo>
                  <a:lnTo>
                    <a:pt x="1415" y="492"/>
                  </a:lnTo>
                  <a:lnTo>
                    <a:pt x="1374" y="464"/>
                  </a:lnTo>
                  <a:lnTo>
                    <a:pt x="1333" y="437"/>
                  </a:lnTo>
                  <a:lnTo>
                    <a:pt x="1291" y="410"/>
                  </a:lnTo>
                  <a:lnTo>
                    <a:pt x="1249" y="384"/>
                  </a:lnTo>
                  <a:lnTo>
                    <a:pt x="1207" y="358"/>
                  </a:lnTo>
                  <a:lnTo>
                    <a:pt x="1165" y="333"/>
                  </a:lnTo>
                  <a:lnTo>
                    <a:pt x="1122" y="308"/>
                  </a:lnTo>
                  <a:lnTo>
                    <a:pt x="1079" y="283"/>
                  </a:lnTo>
                  <a:lnTo>
                    <a:pt x="1035" y="260"/>
                  </a:lnTo>
                  <a:lnTo>
                    <a:pt x="991" y="236"/>
                  </a:lnTo>
                  <a:lnTo>
                    <a:pt x="947" y="214"/>
                  </a:lnTo>
                  <a:lnTo>
                    <a:pt x="903" y="192"/>
                  </a:lnTo>
                  <a:lnTo>
                    <a:pt x="858" y="170"/>
                  </a:lnTo>
                  <a:lnTo>
                    <a:pt x="813" y="149"/>
                  </a:lnTo>
                  <a:lnTo>
                    <a:pt x="768" y="128"/>
                  </a:lnTo>
                  <a:lnTo>
                    <a:pt x="723" y="108"/>
                  </a:lnTo>
                  <a:lnTo>
                    <a:pt x="678" y="89"/>
                  </a:lnTo>
                  <a:lnTo>
                    <a:pt x="632" y="70"/>
                  </a:lnTo>
                  <a:lnTo>
                    <a:pt x="586" y="52"/>
                  </a:lnTo>
                  <a:lnTo>
                    <a:pt x="540" y="34"/>
                  </a:lnTo>
                  <a:lnTo>
                    <a:pt x="493" y="17"/>
                  </a:lnTo>
                  <a:lnTo>
                    <a:pt x="447" y="0"/>
                  </a:lnTo>
                  <a:lnTo>
                    <a:pt x="409" y="107"/>
                  </a:lnTo>
                  <a:lnTo>
                    <a:pt x="372" y="213"/>
                  </a:lnTo>
                  <a:lnTo>
                    <a:pt x="335" y="320"/>
                  </a:lnTo>
                  <a:lnTo>
                    <a:pt x="298" y="427"/>
                  </a:lnTo>
                  <a:lnTo>
                    <a:pt x="260" y="533"/>
                  </a:lnTo>
                  <a:lnTo>
                    <a:pt x="223" y="640"/>
                  </a:lnTo>
                  <a:lnTo>
                    <a:pt x="186" y="747"/>
                  </a:lnTo>
                  <a:lnTo>
                    <a:pt x="149" y="853"/>
                  </a:lnTo>
                  <a:lnTo>
                    <a:pt x="111" y="960"/>
                  </a:lnTo>
                  <a:lnTo>
                    <a:pt x="74" y="1066"/>
                  </a:lnTo>
                  <a:lnTo>
                    <a:pt x="37" y="1173"/>
                  </a:lnTo>
                  <a:lnTo>
                    <a:pt x="0" y="1280"/>
                  </a:lnTo>
                  <a:lnTo>
                    <a:pt x="31" y="1291"/>
                  </a:lnTo>
                  <a:lnTo>
                    <a:pt x="62" y="1302"/>
                  </a:lnTo>
                  <a:lnTo>
                    <a:pt x="93" y="1314"/>
                  </a:lnTo>
                  <a:lnTo>
                    <a:pt x="123" y="1326"/>
                  </a:lnTo>
                  <a:lnTo>
                    <a:pt x="154" y="1339"/>
                  </a:lnTo>
                  <a:lnTo>
                    <a:pt x="184" y="1352"/>
                  </a:lnTo>
                  <a:lnTo>
                    <a:pt x="214" y="1365"/>
                  </a:lnTo>
                  <a:lnTo>
                    <a:pt x="244" y="1379"/>
                  </a:lnTo>
                  <a:lnTo>
                    <a:pt x="274" y="1393"/>
                  </a:lnTo>
                  <a:lnTo>
                    <a:pt x="304" y="1407"/>
                  </a:lnTo>
                  <a:lnTo>
                    <a:pt x="334" y="1422"/>
                  </a:lnTo>
                  <a:lnTo>
                    <a:pt x="363" y="1437"/>
                  </a:lnTo>
                  <a:lnTo>
                    <a:pt x="392" y="1453"/>
                  </a:lnTo>
                  <a:lnTo>
                    <a:pt x="421" y="1468"/>
                  </a:lnTo>
                  <a:lnTo>
                    <a:pt x="450" y="1485"/>
                  </a:lnTo>
                  <a:lnTo>
                    <a:pt x="478" y="1501"/>
                  </a:lnTo>
                  <a:lnTo>
                    <a:pt x="507" y="1518"/>
                  </a:lnTo>
                  <a:lnTo>
                    <a:pt x="535" y="1535"/>
                  </a:lnTo>
                  <a:lnTo>
                    <a:pt x="563" y="1553"/>
                  </a:lnTo>
                  <a:lnTo>
                    <a:pt x="591" y="1571"/>
                  </a:lnTo>
                  <a:lnTo>
                    <a:pt x="618" y="1589"/>
                  </a:lnTo>
                  <a:lnTo>
                    <a:pt x="645" y="1608"/>
                  </a:lnTo>
                  <a:lnTo>
                    <a:pt x="672" y="1626"/>
                  </a:lnTo>
                  <a:lnTo>
                    <a:pt x="699" y="1646"/>
                  </a:lnTo>
                  <a:lnTo>
                    <a:pt x="726" y="1665"/>
                  </a:lnTo>
                  <a:lnTo>
                    <a:pt x="752" y="1685"/>
                  </a:lnTo>
                  <a:lnTo>
                    <a:pt x="778" y="1705"/>
                  </a:lnTo>
                  <a:lnTo>
                    <a:pt x="804" y="1726"/>
                  </a:lnTo>
                  <a:lnTo>
                    <a:pt x="830" y="1747"/>
                  </a:lnTo>
                  <a:lnTo>
                    <a:pt x="855" y="1768"/>
                  </a:lnTo>
                  <a:lnTo>
                    <a:pt x="880" y="1789"/>
                  </a:lnTo>
                  <a:lnTo>
                    <a:pt x="905" y="1811"/>
                  </a:lnTo>
                  <a:lnTo>
                    <a:pt x="930" y="1833"/>
                  </a:lnTo>
                  <a:lnTo>
                    <a:pt x="954" y="1856"/>
                  </a:lnTo>
                  <a:lnTo>
                    <a:pt x="978" y="1878"/>
                  </a:lnTo>
                  <a:lnTo>
                    <a:pt x="1002" y="1901"/>
                  </a:lnTo>
                  <a:lnTo>
                    <a:pt x="1025" y="1924"/>
                  </a:lnTo>
                  <a:lnTo>
                    <a:pt x="1048" y="1948"/>
                  </a:lnTo>
                  <a:lnTo>
                    <a:pt x="1071" y="1972"/>
                  </a:lnTo>
                  <a:lnTo>
                    <a:pt x="1094" y="1996"/>
                  </a:lnTo>
                  <a:lnTo>
                    <a:pt x="1116" y="2020"/>
                  </a:lnTo>
                  <a:lnTo>
                    <a:pt x="1138" y="2045"/>
                  </a:lnTo>
                  <a:lnTo>
                    <a:pt x="1160" y="2070"/>
                  </a:lnTo>
                  <a:lnTo>
                    <a:pt x="1181" y="2095"/>
                  </a:lnTo>
                  <a:lnTo>
                    <a:pt x="1202" y="2120"/>
                  </a:lnTo>
                  <a:lnTo>
                    <a:pt x="1223" y="2146"/>
                  </a:lnTo>
                  <a:lnTo>
                    <a:pt x="1244" y="2172"/>
                  </a:lnTo>
                  <a:lnTo>
                    <a:pt x="1264" y="2198"/>
                  </a:lnTo>
                </a:path>
              </a:pathLst>
            </a:custGeom>
            <a:solidFill>
              <a:srgbClr val="FFFF57"/>
            </a:solidFill>
            <a:ln w="25400">
              <a:noFill/>
              <a:prstDash val="solid"/>
              <a:round/>
              <a:headEnd/>
              <a:tailEnd/>
            </a:ln>
            <a:effectLst>
              <a:outerShdw blurRad="44450" dist="27940" dir="5400000" algn="ctr">
                <a:srgbClr val="000000">
                  <a:alpha val="32000"/>
                </a:srgbClr>
              </a:outerShdw>
            </a:effectLst>
            <a:scene3d>
              <a:camera prst="orthographicFront">
                <a:rot lat="0" lon="0" rev="0"/>
              </a:camera>
              <a:lightRig rig="balanced" dir="t">
                <a:rot lat="0" lon="0" rev="8700000"/>
              </a:lightRig>
            </a:scene3d>
            <a:sp3d>
              <a:bevelT w="190500" h="38100"/>
            </a:sp3d>
          </xdr:spPr>
        </xdr:sp>
        <xdr:sp macro="" textlink="">
          <xdr:nvSpPr>
            <xdr:cNvPr id="14" name="Freeform 372"/>
            <xdr:cNvSpPr>
              <a:spLocks/>
            </xdr:cNvSpPr>
          </xdr:nvSpPr>
          <xdr:spPr bwMode="auto">
            <a:xfrm>
              <a:off x="2021846" y="4358094"/>
              <a:ext cx="528440" cy="613712"/>
            </a:xfrm>
            <a:custGeom>
              <a:avLst/>
              <a:gdLst>
                <a:gd name="T0" fmla="*/ 2147483647 w 1838"/>
                <a:gd name="T1" fmla="*/ 2147483647 h 2258"/>
                <a:gd name="T2" fmla="*/ 2147483647 w 1838"/>
                <a:gd name="T3" fmla="*/ 2147483647 h 2258"/>
                <a:gd name="T4" fmla="*/ 2147483647 w 1838"/>
                <a:gd name="T5" fmla="*/ 2147483647 h 2258"/>
                <a:gd name="T6" fmla="*/ 2147483647 w 1838"/>
                <a:gd name="T7" fmla="*/ 2147483647 h 2258"/>
                <a:gd name="T8" fmla="*/ 2147483647 w 1838"/>
                <a:gd name="T9" fmla="*/ 2147483647 h 2258"/>
                <a:gd name="T10" fmla="*/ 2147483647 w 1838"/>
                <a:gd name="T11" fmla="*/ 2147483647 h 2258"/>
                <a:gd name="T12" fmla="*/ 2147483647 w 1838"/>
                <a:gd name="T13" fmla="*/ 2147483647 h 2258"/>
                <a:gd name="T14" fmla="*/ 2147483647 w 1838"/>
                <a:gd name="T15" fmla="*/ 2147483647 h 2258"/>
                <a:gd name="T16" fmla="*/ 2147483647 w 1838"/>
                <a:gd name="T17" fmla="*/ 2147483647 h 2258"/>
                <a:gd name="T18" fmla="*/ 2147483647 w 1838"/>
                <a:gd name="T19" fmla="*/ 2147483647 h 2258"/>
                <a:gd name="T20" fmla="*/ 2147483647 w 1838"/>
                <a:gd name="T21" fmla="*/ 2147483647 h 2258"/>
                <a:gd name="T22" fmla="*/ 2147483647 w 1838"/>
                <a:gd name="T23" fmla="*/ 2147483647 h 2258"/>
                <a:gd name="T24" fmla="*/ 2147483647 w 1838"/>
                <a:gd name="T25" fmla="*/ 2147483647 h 2258"/>
                <a:gd name="T26" fmla="*/ 2147483647 w 1838"/>
                <a:gd name="T27" fmla="*/ 2147483647 h 2258"/>
                <a:gd name="T28" fmla="*/ 2147483647 w 1838"/>
                <a:gd name="T29" fmla="*/ 2147483647 h 2258"/>
                <a:gd name="T30" fmla="*/ 2147483647 w 1838"/>
                <a:gd name="T31" fmla="*/ 2147483647 h 2258"/>
                <a:gd name="T32" fmla="*/ 2147483647 w 1838"/>
                <a:gd name="T33" fmla="*/ 2147483647 h 2258"/>
                <a:gd name="T34" fmla="*/ 2147483647 w 1838"/>
                <a:gd name="T35" fmla="*/ 2147483647 h 2258"/>
                <a:gd name="T36" fmla="*/ 2147483647 w 1838"/>
                <a:gd name="T37" fmla="*/ 2147483647 h 2258"/>
                <a:gd name="T38" fmla="*/ 2147483647 w 1838"/>
                <a:gd name="T39" fmla="*/ 2147483647 h 2258"/>
                <a:gd name="T40" fmla="*/ 2147483647 w 1838"/>
                <a:gd name="T41" fmla="*/ 2147483647 h 2258"/>
                <a:gd name="T42" fmla="*/ 2147483647 w 1838"/>
                <a:gd name="T43" fmla="*/ 2147483647 h 2258"/>
                <a:gd name="T44" fmla="*/ 2147483647 w 1838"/>
                <a:gd name="T45" fmla="*/ 2147483647 h 2258"/>
                <a:gd name="T46" fmla="*/ 2147483647 w 1838"/>
                <a:gd name="T47" fmla="*/ 2147483647 h 2258"/>
                <a:gd name="T48" fmla="*/ 2147483647 w 1838"/>
                <a:gd name="T49" fmla="*/ 2147483647 h 2258"/>
                <a:gd name="T50" fmla="*/ 2147483647 w 1838"/>
                <a:gd name="T51" fmla="*/ 2147483647 h 2258"/>
                <a:gd name="T52" fmla="*/ 2147483647 w 1838"/>
                <a:gd name="T53" fmla="*/ 2147483647 h 2258"/>
                <a:gd name="T54" fmla="*/ 2147483647 w 1838"/>
                <a:gd name="T55" fmla="*/ 2147483647 h 2258"/>
                <a:gd name="T56" fmla="*/ 2147483647 w 1838"/>
                <a:gd name="T57" fmla="*/ 2147483647 h 2258"/>
                <a:gd name="T58" fmla="*/ 2147483647 w 1838"/>
                <a:gd name="T59" fmla="*/ 2147483647 h 2258"/>
                <a:gd name="T60" fmla="*/ 2147483647 w 1838"/>
                <a:gd name="T61" fmla="*/ 2147483647 h 2258"/>
                <a:gd name="T62" fmla="*/ 2147483647 w 1838"/>
                <a:gd name="T63" fmla="*/ 2147483647 h 2258"/>
                <a:gd name="T64" fmla="*/ 2147483647 w 1838"/>
                <a:gd name="T65" fmla="*/ 2147483647 h 2258"/>
                <a:gd name="T66" fmla="*/ 2147483647 w 1838"/>
                <a:gd name="T67" fmla="*/ 2147483647 h 2258"/>
                <a:gd name="T68" fmla="*/ 2147483647 w 1838"/>
                <a:gd name="T69" fmla="*/ 2147483647 h 2258"/>
                <a:gd name="T70" fmla="*/ 2147483647 w 1838"/>
                <a:gd name="T71" fmla="*/ 2147483647 h 2258"/>
                <a:gd name="T72" fmla="*/ 2147483647 w 1838"/>
                <a:gd name="T73" fmla="*/ 2147483647 h 2258"/>
                <a:gd name="T74" fmla="*/ 2147483647 w 1838"/>
                <a:gd name="T75" fmla="*/ 2147483647 h 2258"/>
                <a:gd name="T76" fmla="*/ 2147483647 w 1838"/>
                <a:gd name="T77" fmla="*/ 2147483647 h 2258"/>
                <a:gd name="T78" fmla="*/ 2147483647 w 1838"/>
                <a:gd name="T79" fmla="*/ 2147483647 h 2258"/>
                <a:gd name="T80" fmla="*/ 2147483647 w 1838"/>
                <a:gd name="T81" fmla="*/ 2147483647 h 2258"/>
                <a:gd name="T82" fmla="*/ 2147483647 w 1838"/>
                <a:gd name="T83" fmla="*/ 2147483647 h 2258"/>
                <a:gd name="T84" fmla="*/ 2147483647 w 1838"/>
                <a:gd name="T85" fmla="*/ 2147483647 h 2258"/>
                <a:gd name="T86" fmla="*/ 2147483647 w 1838"/>
                <a:gd name="T87" fmla="*/ 2147483647 h 2258"/>
                <a:gd name="T88" fmla="*/ 2147483647 w 1838"/>
                <a:gd name="T89" fmla="*/ 2147483647 h 2258"/>
                <a:gd name="T90" fmla="*/ 2147483647 w 1838"/>
                <a:gd name="T91" fmla="*/ 2147483647 h 2258"/>
                <a:gd name="T92" fmla="*/ 2147483647 w 1838"/>
                <a:gd name="T93" fmla="*/ 2147483647 h 2258"/>
                <a:gd name="T94" fmla="*/ 2147483647 w 1838"/>
                <a:gd name="T95" fmla="*/ 2147483647 h 2258"/>
                <a:gd name="T96" fmla="*/ 2147483647 w 1838"/>
                <a:gd name="T97" fmla="*/ 2147483647 h 2258"/>
                <a:gd name="T98" fmla="*/ 2147483647 w 1838"/>
                <a:gd name="T99" fmla="*/ 2147483647 h 2258"/>
                <a:gd name="T100" fmla="*/ 2147483647 w 1838"/>
                <a:gd name="T101" fmla="*/ 2147483647 h 2258"/>
                <a:gd name="T102" fmla="*/ 2147483647 w 1838"/>
                <a:gd name="T103" fmla="*/ 2147483647 h 2258"/>
                <a:gd name="T104" fmla="*/ 2147483647 w 1838"/>
                <a:gd name="T105" fmla="*/ 2147483647 h 2258"/>
                <a:gd name="T106" fmla="*/ 2147483647 w 1838"/>
                <a:gd name="T107" fmla="*/ 2147483647 h 2258"/>
                <a:gd name="T108" fmla="*/ 2147483647 w 1838"/>
                <a:gd name="T109" fmla="*/ 2147483647 h 2258"/>
                <a:gd name="T110" fmla="*/ 2147483647 w 1838"/>
                <a:gd name="T111" fmla="*/ 2147483647 h 2258"/>
                <a:gd name="T112" fmla="*/ 2147483647 w 1838"/>
                <a:gd name="T113" fmla="*/ 2147483647 h 2258"/>
                <a:gd name="T114" fmla="*/ 2147483647 w 1838"/>
                <a:gd name="T115" fmla="*/ 2147483647 h 2258"/>
                <a:gd name="T116" fmla="*/ 2147483647 w 1838"/>
                <a:gd name="T117" fmla="*/ 2147483647 h 2258"/>
                <a:gd name="T118" fmla="*/ 2147483647 w 1838"/>
                <a:gd name="T119" fmla="*/ 2147483647 h 2258"/>
                <a:gd name="T120" fmla="*/ 0 60000 65536"/>
                <a:gd name="T121" fmla="*/ 0 60000 65536"/>
                <a:gd name="T122" fmla="*/ 0 60000 65536"/>
                <a:gd name="T123" fmla="*/ 0 60000 65536"/>
                <a:gd name="T124" fmla="*/ 0 60000 65536"/>
                <a:gd name="T125" fmla="*/ 0 60000 65536"/>
                <a:gd name="T126" fmla="*/ 0 60000 65536"/>
                <a:gd name="T127" fmla="*/ 0 60000 65536"/>
                <a:gd name="T128" fmla="*/ 0 60000 65536"/>
                <a:gd name="T129" fmla="*/ 0 60000 65536"/>
                <a:gd name="T130" fmla="*/ 0 60000 65536"/>
                <a:gd name="T131" fmla="*/ 0 60000 65536"/>
                <a:gd name="T132" fmla="*/ 0 60000 65536"/>
                <a:gd name="T133" fmla="*/ 0 60000 65536"/>
                <a:gd name="T134" fmla="*/ 0 60000 65536"/>
                <a:gd name="T135" fmla="*/ 0 60000 65536"/>
                <a:gd name="T136" fmla="*/ 0 60000 65536"/>
                <a:gd name="T137" fmla="*/ 0 60000 65536"/>
                <a:gd name="T138" fmla="*/ 0 60000 65536"/>
                <a:gd name="T139" fmla="*/ 0 60000 65536"/>
                <a:gd name="T140" fmla="*/ 0 60000 65536"/>
                <a:gd name="T141" fmla="*/ 0 60000 65536"/>
                <a:gd name="T142" fmla="*/ 0 60000 65536"/>
                <a:gd name="T143" fmla="*/ 0 60000 65536"/>
                <a:gd name="T144" fmla="*/ 0 60000 65536"/>
                <a:gd name="T145" fmla="*/ 0 60000 65536"/>
                <a:gd name="T146" fmla="*/ 0 60000 65536"/>
                <a:gd name="T147" fmla="*/ 0 60000 65536"/>
                <a:gd name="T148" fmla="*/ 0 60000 65536"/>
                <a:gd name="T149" fmla="*/ 0 60000 65536"/>
                <a:gd name="T150" fmla="*/ 0 60000 65536"/>
                <a:gd name="T151" fmla="*/ 0 60000 65536"/>
                <a:gd name="T152" fmla="*/ 0 60000 65536"/>
                <a:gd name="T153" fmla="*/ 0 60000 65536"/>
                <a:gd name="T154" fmla="*/ 0 60000 65536"/>
                <a:gd name="T155" fmla="*/ 0 60000 65536"/>
                <a:gd name="T156" fmla="*/ 0 60000 65536"/>
                <a:gd name="T157" fmla="*/ 0 60000 65536"/>
                <a:gd name="T158" fmla="*/ 0 60000 65536"/>
                <a:gd name="T159" fmla="*/ 0 60000 65536"/>
                <a:gd name="T160" fmla="*/ 0 60000 65536"/>
                <a:gd name="T161" fmla="*/ 0 60000 65536"/>
                <a:gd name="T162" fmla="*/ 0 60000 65536"/>
                <a:gd name="T163" fmla="*/ 0 60000 65536"/>
                <a:gd name="T164" fmla="*/ 0 60000 65536"/>
                <a:gd name="T165" fmla="*/ 0 60000 65536"/>
                <a:gd name="T166" fmla="*/ 0 60000 65536"/>
                <a:gd name="T167" fmla="*/ 0 60000 65536"/>
                <a:gd name="T168" fmla="*/ 0 60000 65536"/>
                <a:gd name="T169" fmla="*/ 0 60000 65536"/>
                <a:gd name="T170" fmla="*/ 0 60000 65536"/>
                <a:gd name="T171" fmla="*/ 0 60000 65536"/>
                <a:gd name="T172" fmla="*/ 0 60000 65536"/>
                <a:gd name="T173" fmla="*/ 0 60000 65536"/>
                <a:gd name="T174" fmla="*/ 0 60000 65536"/>
                <a:gd name="T175" fmla="*/ 0 60000 65536"/>
                <a:gd name="T176" fmla="*/ 0 60000 65536"/>
                <a:gd name="T177" fmla="*/ 0 60000 65536"/>
                <a:gd name="T178" fmla="*/ 0 60000 65536"/>
                <a:gd name="T179" fmla="*/ 0 60000 65536"/>
                <a:gd name="T180" fmla="*/ 0 w 1838"/>
                <a:gd name="T181" fmla="*/ 0 h 2258"/>
                <a:gd name="T182" fmla="*/ 1838 w 1838"/>
                <a:gd name="T183" fmla="*/ 2258 h 2258"/>
              </a:gdLst>
              <a:ahLst/>
              <a:cxnLst>
                <a:cxn ang="T120">
                  <a:pos x="T0" y="T1"/>
                </a:cxn>
                <a:cxn ang="T121">
                  <a:pos x="T2" y="T3"/>
                </a:cxn>
                <a:cxn ang="T122">
                  <a:pos x="T4" y="T5"/>
                </a:cxn>
                <a:cxn ang="T123">
                  <a:pos x="T6" y="T7"/>
                </a:cxn>
                <a:cxn ang="T124">
                  <a:pos x="T8" y="T9"/>
                </a:cxn>
                <a:cxn ang="T125">
                  <a:pos x="T10" y="T11"/>
                </a:cxn>
                <a:cxn ang="T126">
                  <a:pos x="T12" y="T13"/>
                </a:cxn>
                <a:cxn ang="T127">
                  <a:pos x="T14" y="T15"/>
                </a:cxn>
                <a:cxn ang="T128">
                  <a:pos x="T16" y="T17"/>
                </a:cxn>
                <a:cxn ang="T129">
                  <a:pos x="T18" y="T19"/>
                </a:cxn>
                <a:cxn ang="T130">
                  <a:pos x="T20" y="T21"/>
                </a:cxn>
                <a:cxn ang="T131">
                  <a:pos x="T22" y="T23"/>
                </a:cxn>
                <a:cxn ang="T132">
                  <a:pos x="T24" y="T25"/>
                </a:cxn>
                <a:cxn ang="T133">
                  <a:pos x="T26" y="T27"/>
                </a:cxn>
                <a:cxn ang="T134">
                  <a:pos x="T28" y="T29"/>
                </a:cxn>
                <a:cxn ang="T135">
                  <a:pos x="T30" y="T31"/>
                </a:cxn>
                <a:cxn ang="T136">
                  <a:pos x="T32" y="T33"/>
                </a:cxn>
                <a:cxn ang="T137">
                  <a:pos x="T34" y="T35"/>
                </a:cxn>
                <a:cxn ang="T138">
                  <a:pos x="T36" y="T37"/>
                </a:cxn>
                <a:cxn ang="T139">
                  <a:pos x="T38" y="T39"/>
                </a:cxn>
                <a:cxn ang="T140">
                  <a:pos x="T40" y="T41"/>
                </a:cxn>
                <a:cxn ang="T141">
                  <a:pos x="T42" y="T43"/>
                </a:cxn>
                <a:cxn ang="T142">
                  <a:pos x="T44" y="T45"/>
                </a:cxn>
                <a:cxn ang="T143">
                  <a:pos x="T46" y="T47"/>
                </a:cxn>
                <a:cxn ang="T144">
                  <a:pos x="T48" y="T49"/>
                </a:cxn>
                <a:cxn ang="T145">
                  <a:pos x="T50" y="T51"/>
                </a:cxn>
                <a:cxn ang="T146">
                  <a:pos x="T52" y="T53"/>
                </a:cxn>
                <a:cxn ang="T147">
                  <a:pos x="T54" y="T55"/>
                </a:cxn>
                <a:cxn ang="T148">
                  <a:pos x="T56" y="T57"/>
                </a:cxn>
                <a:cxn ang="T149">
                  <a:pos x="T58" y="T59"/>
                </a:cxn>
                <a:cxn ang="T150">
                  <a:pos x="T60" y="T61"/>
                </a:cxn>
                <a:cxn ang="T151">
                  <a:pos x="T62" y="T63"/>
                </a:cxn>
                <a:cxn ang="T152">
                  <a:pos x="T64" y="T65"/>
                </a:cxn>
                <a:cxn ang="T153">
                  <a:pos x="T66" y="T67"/>
                </a:cxn>
                <a:cxn ang="T154">
                  <a:pos x="T68" y="T69"/>
                </a:cxn>
                <a:cxn ang="T155">
                  <a:pos x="T70" y="T71"/>
                </a:cxn>
                <a:cxn ang="T156">
                  <a:pos x="T72" y="T73"/>
                </a:cxn>
                <a:cxn ang="T157">
                  <a:pos x="T74" y="T75"/>
                </a:cxn>
                <a:cxn ang="T158">
                  <a:pos x="T76" y="T77"/>
                </a:cxn>
                <a:cxn ang="T159">
                  <a:pos x="T78" y="T79"/>
                </a:cxn>
                <a:cxn ang="T160">
                  <a:pos x="T80" y="T81"/>
                </a:cxn>
                <a:cxn ang="T161">
                  <a:pos x="T82" y="T83"/>
                </a:cxn>
                <a:cxn ang="T162">
                  <a:pos x="T84" y="T85"/>
                </a:cxn>
                <a:cxn ang="T163">
                  <a:pos x="T86" y="T87"/>
                </a:cxn>
                <a:cxn ang="T164">
                  <a:pos x="T88" y="T89"/>
                </a:cxn>
                <a:cxn ang="T165">
                  <a:pos x="T90" y="T91"/>
                </a:cxn>
                <a:cxn ang="T166">
                  <a:pos x="T92" y="T93"/>
                </a:cxn>
                <a:cxn ang="T167">
                  <a:pos x="T94" y="T95"/>
                </a:cxn>
                <a:cxn ang="T168">
                  <a:pos x="T96" y="T97"/>
                </a:cxn>
                <a:cxn ang="T169">
                  <a:pos x="T98" y="T99"/>
                </a:cxn>
                <a:cxn ang="T170">
                  <a:pos x="T100" y="T101"/>
                </a:cxn>
                <a:cxn ang="T171">
                  <a:pos x="T102" y="T103"/>
                </a:cxn>
                <a:cxn ang="T172">
                  <a:pos x="T104" y="T105"/>
                </a:cxn>
                <a:cxn ang="T173">
                  <a:pos x="T106" y="T107"/>
                </a:cxn>
                <a:cxn ang="T174">
                  <a:pos x="T108" y="T109"/>
                </a:cxn>
                <a:cxn ang="T175">
                  <a:pos x="T110" y="T111"/>
                </a:cxn>
                <a:cxn ang="T176">
                  <a:pos x="T112" y="T113"/>
                </a:cxn>
                <a:cxn ang="T177">
                  <a:pos x="T114" y="T115"/>
                </a:cxn>
                <a:cxn ang="T178">
                  <a:pos x="T116" y="T117"/>
                </a:cxn>
                <a:cxn ang="T179">
                  <a:pos x="T118" y="T119"/>
                </a:cxn>
              </a:cxnLst>
              <a:rect l="T180" t="T181" r="T182" b="T183"/>
              <a:pathLst>
                <a:path w="1838" h="2258">
                  <a:moveTo>
                    <a:pt x="483" y="2258"/>
                  </a:moveTo>
                  <a:lnTo>
                    <a:pt x="596" y="2256"/>
                  </a:lnTo>
                  <a:lnTo>
                    <a:pt x="709" y="2253"/>
                  </a:lnTo>
                  <a:lnTo>
                    <a:pt x="822" y="2251"/>
                  </a:lnTo>
                  <a:lnTo>
                    <a:pt x="935" y="2248"/>
                  </a:lnTo>
                  <a:lnTo>
                    <a:pt x="1047" y="2246"/>
                  </a:lnTo>
                  <a:lnTo>
                    <a:pt x="1160" y="2243"/>
                  </a:lnTo>
                  <a:lnTo>
                    <a:pt x="1273" y="2241"/>
                  </a:lnTo>
                  <a:lnTo>
                    <a:pt x="1386" y="2239"/>
                  </a:lnTo>
                  <a:lnTo>
                    <a:pt x="1499" y="2236"/>
                  </a:lnTo>
                  <a:lnTo>
                    <a:pt x="1612" y="2234"/>
                  </a:lnTo>
                  <a:lnTo>
                    <a:pt x="1725" y="2231"/>
                  </a:lnTo>
                  <a:lnTo>
                    <a:pt x="1838" y="2229"/>
                  </a:lnTo>
                  <a:lnTo>
                    <a:pt x="1836" y="2179"/>
                  </a:lnTo>
                  <a:lnTo>
                    <a:pt x="1834" y="2130"/>
                  </a:lnTo>
                  <a:lnTo>
                    <a:pt x="1832" y="2080"/>
                  </a:lnTo>
                  <a:lnTo>
                    <a:pt x="1829" y="2031"/>
                  </a:lnTo>
                  <a:lnTo>
                    <a:pt x="1825" y="1982"/>
                  </a:lnTo>
                  <a:lnTo>
                    <a:pt x="1820" y="1932"/>
                  </a:lnTo>
                  <a:lnTo>
                    <a:pt x="1815" y="1883"/>
                  </a:lnTo>
                  <a:lnTo>
                    <a:pt x="1810" y="1834"/>
                  </a:lnTo>
                  <a:lnTo>
                    <a:pt x="1804" y="1785"/>
                  </a:lnTo>
                  <a:lnTo>
                    <a:pt x="1797" y="1736"/>
                  </a:lnTo>
                  <a:lnTo>
                    <a:pt x="1789" y="1687"/>
                  </a:lnTo>
                  <a:lnTo>
                    <a:pt x="1782" y="1638"/>
                  </a:lnTo>
                  <a:lnTo>
                    <a:pt x="1773" y="1589"/>
                  </a:lnTo>
                  <a:lnTo>
                    <a:pt x="1764" y="1540"/>
                  </a:lnTo>
                  <a:lnTo>
                    <a:pt x="1754" y="1492"/>
                  </a:lnTo>
                  <a:lnTo>
                    <a:pt x="1744" y="1443"/>
                  </a:lnTo>
                  <a:lnTo>
                    <a:pt x="1733" y="1395"/>
                  </a:lnTo>
                  <a:lnTo>
                    <a:pt x="1721" y="1347"/>
                  </a:lnTo>
                  <a:lnTo>
                    <a:pt x="1709" y="1299"/>
                  </a:lnTo>
                  <a:lnTo>
                    <a:pt x="1696" y="1251"/>
                  </a:lnTo>
                  <a:lnTo>
                    <a:pt x="1683" y="1203"/>
                  </a:lnTo>
                  <a:lnTo>
                    <a:pt x="1669" y="1156"/>
                  </a:lnTo>
                  <a:lnTo>
                    <a:pt x="1655" y="1108"/>
                  </a:lnTo>
                  <a:lnTo>
                    <a:pt x="1640" y="1061"/>
                  </a:lnTo>
                  <a:lnTo>
                    <a:pt x="1624" y="1014"/>
                  </a:lnTo>
                  <a:lnTo>
                    <a:pt x="1608" y="967"/>
                  </a:lnTo>
                  <a:lnTo>
                    <a:pt x="1591" y="921"/>
                  </a:lnTo>
                  <a:lnTo>
                    <a:pt x="1574" y="874"/>
                  </a:lnTo>
                  <a:lnTo>
                    <a:pt x="1556" y="828"/>
                  </a:lnTo>
                  <a:lnTo>
                    <a:pt x="1538" y="782"/>
                  </a:lnTo>
                  <a:lnTo>
                    <a:pt x="1519" y="736"/>
                  </a:lnTo>
                  <a:lnTo>
                    <a:pt x="1499" y="691"/>
                  </a:lnTo>
                  <a:lnTo>
                    <a:pt x="1479" y="646"/>
                  </a:lnTo>
                  <a:lnTo>
                    <a:pt x="1458" y="601"/>
                  </a:lnTo>
                  <a:lnTo>
                    <a:pt x="1437" y="556"/>
                  </a:lnTo>
                  <a:lnTo>
                    <a:pt x="1416" y="511"/>
                  </a:lnTo>
                  <a:lnTo>
                    <a:pt x="1393" y="467"/>
                  </a:lnTo>
                  <a:lnTo>
                    <a:pt x="1370" y="423"/>
                  </a:lnTo>
                  <a:lnTo>
                    <a:pt x="1347" y="379"/>
                  </a:lnTo>
                  <a:lnTo>
                    <a:pt x="1323" y="336"/>
                  </a:lnTo>
                  <a:lnTo>
                    <a:pt x="1299" y="293"/>
                  </a:lnTo>
                  <a:lnTo>
                    <a:pt x="1274" y="250"/>
                  </a:lnTo>
                  <a:lnTo>
                    <a:pt x="1248" y="208"/>
                  </a:lnTo>
                  <a:lnTo>
                    <a:pt x="1222" y="165"/>
                  </a:lnTo>
                  <a:lnTo>
                    <a:pt x="1196" y="124"/>
                  </a:lnTo>
                  <a:lnTo>
                    <a:pt x="1169" y="82"/>
                  </a:lnTo>
                  <a:lnTo>
                    <a:pt x="1142" y="41"/>
                  </a:lnTo>
                  <a:lnTo>
                    <a:pt x="1114" y="0"/>
                  </a:lnTo>
                  <a:lnTo>
                    <a:pt x="1021" y="64"/>
                  </a:lnTo>
                  <a:lnTo>
                    <a:pt x="928" y="129"/>
                  </a:lnTo>
                  <a:lnTo>
                    <a:pt x="835" y="193"/>
                  </a:lnTo>
                  <a:lnTo>
                    <a:pt x="742" y="258"/>
                  </a:lnTo>
                  <a:lnTo>
                    <a:pt x="650" y="322"/>
                  </a:lnTo>
                  <a:lnTo>
                    <a:pt x="557" y="386"/>
                  </a:lnTo>
                  <a:lnTo>
                    <a:pt x="464" y="451"/>
                  </a:lnTo>
                  <a:lnTo>
                    <a:pt x="371" y="515"/>
                  </a:lnTo>
                  <a:lnTo>
                    <a:pt x="279" y="579"/>
                  </a:lnTo>
                  <a:lnTo>
                    <a:pt x="186" y="644"/>
                  </a:lnTo>
                  <a:lnTo>
                    <a:pt x="93" y="708"/>
                  </a:lnTo>
                  <a:lnTo>
                    <a:pt x="0" y="773"/>
                  </a:lnTo>
                  <a:lnTo>
                    <a:pt x="19" y="800"/>
                  </a:lnTo>
                  <a:lnTo>
                    <a:pt x="37" y="827"/>
                  </a:lnTo>
                  <a:lnTo>
                    <a:pt x="55" y="855"/>
                  </a:lnTo>
                  <a:lnTo>
                    <a:pt x="73" y="883"/>
                  </a:lnTo>
                  <a:lnTo>
                    <a:pt x="90" y="911"/>
                  </a:lnTo>
                  <a:lnTo>
                    <a:pt x="107" y="939"/>
                  </a:lnTo>
                  <a:lnTo>
                    <a:pt x="124" y="968"/>
                  </a:lnTo>
                  <a:lnTo>
                    <a:pt x="140" y="996"/>
                  </a:lnTo>
                  <a:lnTo>
                    <a:pt x="156" y="1025"/>
                  </a:lnTo>
                  <a:lnTo>
                    <a:pt x="171" y="1055"/>
                  </a:lnTo>
                  <a:lnTo>
                    <a:pt x="187" y="1084"/>
                  </a:lnTo>
                  <a:lnTo>
                    <a:pt x="201" y="1113"/>
                  </a:lnTo>
                  <a:lnTo>
                    <a:pt x="216" y="1143"/>
                  </a:lnTo>
                  <a:lnTo>
                    <a:pt x="230" y="1173"/>
                  </a:lnTo>
                  <a:lnTo>
                    <a:pt x="244" y="1203"/>
                  </a:lnTo>
                  <a:lnTo>
                    <a:pt x="257" y="1233"/>
                  </a:lnTo>
                  <a:lnTo>
                    <a:pt x="270" y="1263"/>
                  </a:lnTo>
                  <a:lnTo>
                    <a:pt x="283" y="1294"/>
                  </a:lnTo>
                  <a:lnTo>
                    <a:pt x="295" y="1325"/>
                  </a:lnTo>
                  <a:lnTo>
                    <a:pt x="307" y="1355"/>
                  </a:lnTo>
                  <a:lnTo>
                    <a:pt x="319" y="1386"/>
                  </a:lnTo>
                  <a:lnTo>
                    <a:pt x="330" y="1417"/>
                  </a:lnTo>
                  <a:lnTo>
                    <a:pt x="341" y="1449"/>
                  </a:lnTo>
                  <a:lnTo>
                    <a:pt x="351" y="1480"/>
                  </a:lnTo>
                  <a:lnTo>
                    <a:pt x="361" y="1511"/>
                  </a:lnTo>
                  <a:lnTo>
                    <a:pt x="371" y="1543"/>
                  </a:lnTo>
                  <a:lnTo>
                    <a:pt x="380" y="1575"/>
                  </a:lnTo>
                  <a:lnTo>
                    <a:pt x="389" y="1606"/>
                  </a:lnTo>
                  <a:lnTo>
                    <a:pt x="397" y="1638"/>
                  </a:lnTo>
                  <a:lnTo>
                    <a:pt x="405" y="1670"/>
                  </a:lnTo>
                  <a:lnTo>
                    <a:pt x="413" y="1702"/>
                  </a:lnTo>
                  <a:lnTo>
                    <a:pt x="420" y="1735"/>
                  </a:lnTo>
                  <a:lnTo>
                    <a:pt x="427" y="1767"/>
                  </a:lnTo>
                  <a:lnTo>
                    <a:pt x="434" y="1799"/>
                  </a:lnTo>
                  <a:lnTo>
                    <a:pt x="440" y="1832"/>
                  </a:lnTo>
                  <a:lnTo>
                    <a:pt x="445" y="1864"/>
                  </a:lnTo>
                  <a:lnTo>
                    <a:pt x="451" y="1897"/>
                  </a:lnTo>
                  <a:lnTo>
                    <a:pt x="456" y="1930"/>
                  </a:lnTo>
                  <a:lnTo>
                    <a:pt x="460" y="1962"/>
                  </a:lnTo>
                  <a:lnTo>
                    <a:pt x="464" y="1995"/>
                  </a:lnTo>
                  <a:lnTo>
                    <a:pt x="468" y="2028"/>
                  </a:lnTo>
                  <a:lnTo>
                    <a:pt x="471" y="2061"/>
                  </a:lnTo>
                  <a:lnTo>
                    <a:pt x="474" y="2094"/>
                  </a:lnTo>
                  <a:lnTo>
                    <a:pt x="477" y="2126"/>
                  </a:lnTo>
                  <a:lnTo>
                    <a:pt x="479" y="2159"/>
                  </a:lnTo>
                  <a:lnTo>
                    <a:pt x="481" y="2192"/>
                  </a:lnTo>
                  <a:lnTo>
                    <a:pt x="482" y="2225"/>
                  </a:lnTo>
                  <a:lnTo>
                    <a:pt x="483" y="2258"/>
                  </a:lnTo>
                </a:path>
              </a:pathLst>
            </a:custGeom>
            <a:solidFill>
              <a:srgbClr val="54E349"/>
            </a:solidFill>
            <a:ln w="25400">
              <a:noFill/>
              <a:prstDash val="solid"/>
              <a:round/>
              <a:headEnd/>
              <a:tailEnd/>
            </a:ln>
            <a:effectLst>
              <a:outerShdw blurRad="44450" dist="27940" dir="5400000" algn="ctr">
                <a:srgbClr val="000000">
                  <a:alpha val="32000"/>
                </a:srgbClr>
              </a:outerShdw>
            </a:effectLst>
            <a:scene3d>
              <a:camera prst="orthographicFront">
                <a:rot lat="0" lon="0" rev="0"/>
              </a:camera>
              <a:lightRig rig="balanced" dir="t">
                <a:rot lat="0" lon="0" rev="8700000"/>
              </a:lightRig>
            </a:scene3d>
            <a:sp3d>
              <a:bevelT w="190500" h="38100"/>
            </a:sp3d>
          </xdr:spPr>
        </xdr:sp>
        <xdr:sp macro="" textlink="">
          <xdr:nvSpPr>
            <xdr:cNvPr id="15" name="Freeform 377"/>
            <xdr:cNvSpPr>
              <a:spLocks/>
            </xdr:cNvSpPr>
          </xdr:nvSpPr>
          <xdr:spPr bwMode="auto">
            <a:xfrm>
              <a:off x="212691" y="4348766"/>
              <a:ext cx="528440" cy="613711"/>
            </a:xfrm>
            <a:custGeom>
              <a:avLst/>
              <a:gdLst>
                <a:gd name="T0" fmla="*/ 2147483647 w 1838"/>
                <a:gd name="T1" fmla="*/ 2147483647 h 2258"/>
                <a:gd name="T2" fmla="*/ 2147483647 w 1838"/>
                <a:gd name="T3" fmla="*/ 2147483647 h 2258"/>
                <a:gd name="T4" fmla="*/ 2147483647 w 1838"/>
                <a:gd name="T5" fmla="*/ 2147483647 h 2258"/>
                <a:gd name="T6" fmla="*/ 2147483647 w 1838"/>
                <a:gd name="T7" fmla="*/ 2147483647 h 2258"/>
                <a:gd name="T8" fmla="*/ 2147483647 w 1838"/>
                <a:gd name="T9" fmla="*/ 2147483647 h 2258"/>
                <a:gd name="T10" fmla="*/ 2147483647 w 1838"/>
                <a:gd name="T11" fmla="*/ 2147483647 h 2258"/>
                <a:gd name="T12" fmla="*/ 2147483647 w 1838"/>
                <a:gd name="T13" fmla="*/ 2147483647 h 2258"/>
                <a:gd name="T14" fmla="*/ 2147483647 w 1838"/>
                <a:gd name="T15" fmla="*/ 2147483647 h 2258"/>
                <a:gd name="T16" fmla="*/ 2147483647 w 1838"/>
                <a:gd name="T17" fmla="*/ 2147483647 h 2258"/>
                <a:gd name="T18" fmla="*/ 2147483647 w 1838"/>
                <a:gd name="T19" fmla="*/ 2147483647 h 2258"/>
                <a:gd name="T20" fmla="*/ 2147483647 w 1838"/>
                <a:gd name="T21" fmla="*/ 2147483647 h 2258"/>
                <a:gd name="T22" fmla="*/ 2147483647 w 1838"/>
                <a:gd name="T23" fmla="*/ 2147483647 h 2258"/>
                <a:gd name="T24" fmla="*/ 2147483647 w 1838"/>
                <a:gd name="T25" fmla="*/ 2147483647 h 2258"/>
                <a:gd name="T26" fmla="*/ 2147483647 w 1838"/>
                <a:gd name="T27" fmla="*/ 2147483647 h 2258"/>
                <a:gd name="T28" fmla="*/ 2147483647 w 1838"/>
                <a:gd name="T29" fmla="*/ 2147483647 h 2258"/>
                <a:gd name="T30" fmla="*/ 2147483647 w 1838"/>
                <a:gd name="T31" fmla="*/ 2147483647 h 2258"/>
                <a:gd name="T32" fmla="*/ 2147483647 w 1838"/>
                <a:gd name="T33" fmla="*/ 2147483647 h 2258"/>
                <a:gd name="T34" fmla="*/ 2147483647 w 1838"/>
                <a:gd name="T35" fmla="*/ 2147483647 h 2258"/>
                <a:gd name="T36" fmla="*/ 2147483647 w 1838"/>
                <a:gd name="T37" fmla="*/ 2147483647 h 2258"/>
                <a:gd name="T38" fmla="*/ 2147483647 w 1838"/>
                <a:gd name="T39" fmla="*/ 2147483647 h 2258"/>
                <a:gd name="T40" fmla="*/ 2147483647 w 1838"/>
                <a:gd name="T41" fmla="*/ 2147483647 h 2258"/>
                <a:gd name="T42" fmla="*/ 2147483647 w 1838"/>
                <a:gd name="T43" fmla="*/ 2147483647 h 2258"/>
                <a:gd name="T44" fmla="*/ 2147483647 w 1838"/>
                <a:gd name="T45" fmla="*/ 2147483647 h 2258"/>
                <a:gd name="T46" fmla="*/ 2147483647 w 1838"/>
                <a:gd name="T47" fmla="*/ 2147483647 h 2258"/>
                <a:gd name="T48" fmla="*/ 2147483647 w 1838"/>
                <a:gd name="T49" fmla="*/ 2147483647 h 2258"/>
                <a:gd name="T50" fmla="*/ 2147483647 w 1838"/>
                <a:gd name="T51" fmla="*/ 2147483647 h 2258"/>
                <a:gd name="T52" fmla="*/ 2147483647 w 1838"/>
                <a:gd name="T53" fmla="*/ 2147483647 h 2258"/>
                <a:gd name="T54" fmla="*/ 2147483647 w 1838"/>
                <a:gd name="T55" fmla="*/ 2147483647 h 2258"/>
                <a:gd name="T56" fmla="*/ 2147483647 w 1838"/>
                <a:gd name="T57" fmla="*/ 2147483647 h 2258"/>
                <a:gd name="T58" fmla="*/ 2147483647 w 1838"/>
                <a:gd name="T59" fmla="*/ 2147483647 h 2258"/>
                <a:gd name="T60" fmla="*/ 2147483647 w 1838"/>
                <a:gd name="T61" fmla="*/ 2147483647 h 2258"/>
                <a:gd name="T62" fmla="*/ 2147483647 w 1838"/>
                <a:gd name="T63" fmla="*/ 2147483647 h 2258"/>
                <a:gd name="T64" fmla="*/ 2147483647 w 1838"/>
                <a:gd name="T65" fmla="*/ 2147483647 h 2258"/>
                <a:gd name="T66" fmla="*/ 2147483647 w 1838"/>
                <a:gd name="T67" fmla="*/ 2147483647 h 2258"/>
                <a:gd name="T68" fmla="*/ 2147483647 w 1838"/>
                <a:gd name="T69" fmla="*/ 2147483647 h 2258"/>
                <a:gd name="T70" fmla="*/ 2147483647 w 1838"/>
                <a:gd name="T71" fmla="*/ 2147483647 h 2258"/>
                <a:gd name="T72" fmla="*/ 2147483647 w 1838"/>
                <a:gd name="T73" fmla="*/ 2147483647 h 2258"/>
                <a:gd name="T74" fmla="*/ 2147483647 w 1838"/>
                <a:gd name="T75" fmla="*/ 2147483647 h 2258"/>
                <a:gd name="T76" fmla="*/ 2147483647 w 1838"/>
                <a:gd name="T77" fmla="*/ 2147483647 h 2258"/>
                <a:gd name="T78" fmla="*/ 2147483647 w 1838"/>
                <a:gd name="T79" fmla="*/ 2147483647 h 2258"/>
                <a:gd name="T80" fmla="*/ 2147483647 w 1838"/>
                <a:gd name="T81" fmla="*/ 2147483647 h 2258"/>
                <a:gd name="T82" fmla="*/ 2147483647 w 1838"/>
                <a:gd name="T83" fmla="*/ 2147483647 h 2258"/>
                <a:gd name="T84" fmla="*/ 2147483647 w 1838"/>
                <a:gd name="T85" fmla="*/ 2147483647 h 2258"/>
                <a:gd name="T86" fmla="*/ 2147483647 w 1838"/>
                <a:gd name="T87" fmla="*/ 2147483647 h 2258"/>
                <a:gd name="T88" fmla="*/ 2147483647 w 1838"/>
                <a:gd name="T89" fmla="*/ 2147483647 h 2258"/>
                <a:gd name="T90" fmla="*/ 2147483647 w 1838"/>
                <a:gd name="T91" fmla="*/ 2147483647 h 2258"/>
                <a:gd name="T92" fmla="*/ 2147483647 w 1838"/>
                <a:gd name="T93" fmla="*/ 2147483647 h 2258"/>
                <a:gd name="T94" fmla="*/ 2147483647 w 1838"/>
                <a:gd name="T95" fmla="*/ 2147483647 h 2258"/>
                <a:gd name="T96" fmla="*/ 2147483647 w 1838"/>
                <a:gd name="T97" fmla="*/ 2147483647 h 2258"/>
                <a:gd name="T98" fmla="*/ 2147483647 w 1838"/>
                <a:gd name="T99" fmla="*/ 2147483647 h 2258"/>
                <a:gd name="T100" fmla="*/ 2147483647 w 1838"/>
                <a:gd name="T101" fmla="*/ 2147483647 h 2258"/>
                <a:gd name="T102" fmla="*/ 2147483647 w 1838"/>
                <a:gd name="T103" fmla="*/ 2147483647 h 2258"/>
                <a:gd name="T104" fmla="*/ 2147483647 w 1838"/>
                <a:gd name="T105" fmla="*/ 2147483647 h 2258"/>
                <a:gd name="T106" fmla="*/ 2147483647 w 1838"/>
                <a:gd name="T107" fmla="*/ 2147483647 h 2258"/>
                <a:gd name="T108" fmla="*/ 2147483647 w 1838"/>
                <a:gd name="T109" fmla="*/ 2147483647 h 2258"/>
                <a:gd name="T110" fmla="*/ 2147483647 w 1838"/>
                <a:gd name="T111" fmla="*/ 2147483647 h 2258"/>
                <a:gd name="T112" fmla="*/ 2147483647 w 1838"/>
                <a:gd name="T113" fmla="*/ 2147483647 h 2258"/>
                <a:gd name="T114" fmla="*/ 2147483647 w 1838"/>
                <a:gd name="T115" fmla="*/ 2147483647 h 2258"/>
                <a:gd name="T116" fmla="*/ 2147483647 w 1838"/>
                <a:gd name="T117" fmla="*/ 2147483647 h 2258"/>
                <a:gd name="T118" fmla="*/ 2147483647 w 1838"/>
                <a:gd name="T119" fmla="*/ 2147483647 h 2258"/>
                <a:gd name="T120" fmla="*/ 0 60000 65536"/>
                <a:gd name="T121" fmla="*/ 0 60000 65536"/>
                <a:gd name="T122" fmla="*/ 0 60000 65536"/>
                <a:gd name="T123" fmla="*/ 0 60000 65536"/>
                <a:gd name="T124" fmla="*/ 0 60000 65536"/>
                <a:gd name="T125" fmla="*/ 0 60000 65536"/>
                <a:gd name="T126" fmla="*/ 0 60000 65536"/>
                <a:gd name="T127" fmla="*/ 0 60000 65536"/>
                <a:gd name="T128" fmla="*/ 0 60000 65536"/>
                <a:gd name="T129" fmla="*/ 0 60000 65536"/>
                <a:gd name="T130" fmla="*/ 0 60000 65536"/>
                <a:gd name="T131" fmla="*/ 0 60000 65536"/>
                <a:gd name="T132" fmla="*/ 0 60000 65536"/>
                <a:gd name="T133" fmla="*/ 0 60000 65536"/>
                <a:gd name="T134" fmla="*/ 0 60000 65536"/>
                <a:gd name="T135" fmla="*/ 0 60000 65536"/>
                <a:gd name="T136" fmla="*/ 0 60000 65536"/>
                <a:gd name="T137" fmla="*/ 0 60000 65536"/>
                <a:gd name="T138" fmla="*/ 0 60000 65536"/>
                <a:gd name="T139" fmla="*/ 0 60000 65536"/>
                <a:gd name="T140" fmla="*/ 0 60000 65536"/>
                <a:gd name="T141" fmla="*/ 0 60000 65536"/>
                <a:gd name="T142" fmla="*/ 0 60000 65536"/>
                <a:gd name="T143" fmla="*/ 0 60000 65536"/>
                <a:gd name="T144" fmla="*/ 0 60000 65536"/>
                <a:gd name="T145" fmla="*/ 0 60000 65536"/>
                <a:gd name="T146" fmla="*/ 0 60000 65536"/>
                <a:gd name="T147" fmla="*/ 0 60000 65536"/>
                <a:gd name="T148" fmla="*/ 0 60000 65536"/>
                <a:gd name="T149" fmla="*/ 0 60000 65536"/>
                <a:gd name="T150" fmla="*/ 0 60000 65536"/>
                <a:gd name="T151" fmla="*/ 0 60000 65536"/>
                <a:gd name="T152" fmla="*/ 0 60000 65536"/>
                <a:gd name="T153" fmla="*/ 0 60000 65536"/>
                <a:gd name="T154" fmla="*/ 0 60000 65536"/>
                <a:gd name="T155" fmla="*/ 0 60000 65536"/>
                <a:gd name="T156" fmla="*/ 0 60000 65536"/>
                <a:gd name="T157" fmla="*/ 0 60000 65536"/>
                <a:gd name="T158" fmla="*/ 0 60000 65536"/>
                <a:gd name="T159" fmla="*/ 0 60000 65536"/>
                <a:gd name="T160" fmla="*/ 0 60000 65536"/>
                <a:gd name="T161" fmla="*/ 0 60000 65536"/>
                <a:gd name="T162" fmla="*/ 0 60000 65536"/>
                <a:gd name="T163" fmla="*/ 0 60000 65536"/>
                <a:gd name="T164" fmla="*/ 0 60000 65536"/>
                <a:gd name="T165" fmla="*/ 0 60000 65536"/>
                <a:gd name="T166" fmla="*/ 0 60000 65536"/>
                <a:gd name="T167" fmla="*/ 0 60000 65536"/>
                <a:gd name="T168" fmla="*/ 0 60000 65536"/>
                <a:gd name="T169" fmla="*/ 0 60000 65536"/>
                <a:gd name="T170" fmla="*/ 0 60000 65536"/>
                <a:gd name="T171" fmla="*/ 0 60000 65536"/>
                <a:gd name="T172" fmla="*/ 0 60000 65536"/>
                <a:gd name="T173" fmla="*/ 0 60000 65536"/>
                <a:gd name="T174" fmla="*/ 0 60000 65536"/>
                <a:gd name="T175" fmla="*/ 0 60000 65536"/>
                <a:gd name="T176" fmla="*/ 0 60000 65536"/>
                <a:gd name="T177" fmla="*/ 0 60000 65536"/>
                <a:gd name="T178" fmla="*/ 0 60000 65536"/>
                <a:gd name="T179" fmla="*/ 0 60000 65536"/>
                <a:gd name="T180" fmla="*/ 0 w 1838"/>
                <a:gd name="T181" fmla="*/ 0 h 2258"/>
                <a:gd name="T182" fmla="*/ 1838 w 1838"/>
                <a:gd name="T183" fmla="*/ 2258 h 2258"/>
              </a:gdLst>
              <a:ahLst/>
              <a:cxnLst>
                <a:cxn ang="T120">
                  <a:pos x="T0" y="T1"/>
                </a:cxn>
                <a:cxn ang="T121">
                  <a:pos x="T2" y="T3"/>
                </a:cxn>
                <a:cxn ang="T122">
                  <a:pos x="T4" y="T5"/>
                </a:cxn>
                <a:cxn ang="T123">
                  <a:pos x="T6" y="T7"/>
                </a:cxn>
                <a:cxn ang="T124">
                  <a:pos x="T8" y="T9"/>
                </a:cxn>
                <a:cxn ang="T125">
                  <a:pos x="T10" y="T11"/>
                </a:cxn>
                <a:cxn ang="T126">
                  <a:pos x="T12" y="T13"/>
                </a:cxn>
                <a:cxn ang="T127">
                  <a:pos x="T14" y="T15"/>
                </a:cxn>
                <a:cxn ang="T128">
                  <a:pos x="T16" y="T17"/>
                </a:cxn>
                <a:cxn ang="T129">
                  <a:pos x="T18" y="T19"/>
                </a:cxn>
                <a:cxn ang="T130">
                  <a:pos x="T20" y="T21"/>
                </a:cxn>
                <a:cxn ang="T131">
                  <a:pos x="T22" y="T23"/>
                </a:cxn>
                <a:cxn ang="T132">
                  <a:pos x="T24" y="T25"/>
                </a:cxn>
                <a:cxn ang="T133">
                  <a:pos x="T26" y="T27"/>
                </a:cxn>
                <a:cxn ang="T134">
                  <a:pos x="T28" y="T29"/>
                </a:cxn>
                <a:cxn ang="T135">
                  <a:pos x="T30" y="T31"/>
                </a:cxn>
                <a:cxn ang="T136">
                  <a:pos x="T32" y="T33"/>
                </a:cxn>
                <a:cxn ang="T137">
                  <a:pos x="T34" y="T35"/>
                </a:cxn>
                <a:cxn ang="T138">
                  <a:pos x="T36" y="T37"/>
                </a:cxn>
                <a:cxn ang="T139">
                  <a:pos x="T38" y="T39"/>
                </a:cxn>
                <a:cxn ang="T140">
                  <a:pos x="T40" y="T41"/>
                </a:cxn>
                <a:cxn ang="T141">
                  <a:pos x="T42" y="T43"/>
                </a:cxn>
                <a:cxn ang="T142">
                  <a:pos x="T44" y="T45"/>
                </a:cxn>
                <a:cxn ang="T143">
                  <a:pos x="T46" y="T47"/>
                </a:cxn>
                <a:cxn ang="T144">
                  <a:pos x="T48" y="T49"/>
                </a:cxn>
                <a:cxn ang="T145">
                  <a:pos x="T50" y="T51"/>
                </a:cxn>
                <a:cxn ang="T146">
                  <a:pos x="T52" y="T53"/>
                </a:cxn>
                <a:cxn ang="T147">
                  <a:pos x="T54" y="T55"/>
                </a:cxn>
                <a:cxn ang="T148">
                  <a:pos x="T56" y="T57"/>
                </a:cxn>
                <a:cxn ang="T149">
                  <a:pos x="T58" y="T59"/>
                </a:cxn>
                <a:cxn ang="T150">
                  <a:pos x="T60" y="T61"/>
                </a:cxn>
                <a:cxn ang="T151">
                  <a:pos x="T62" y="T63"/>
                </a:cxn>
                <a:cxn ang="T152">
                  <a:pos x="T64" y="T65"/>
                </a:cxn>
                <a:cxn ang="T153">
                  <a:pos x="T66" y="T67"/>
                </a:cxn>
                <a:cxn ang="T154">
                  <a:pos x="T68" y="T69"/>
                </a:cxn>
                <a:cxn ang="T155">
                  <a:pos x="T70" y="T71"/>
                </a:cxn>
                <a:cxn ang="T156">
                  <a:pos x="T72" y="T73"/>
                </a:cxn>
                <a:cxn ang="T157">
                  <a:pos x="T74" y="T75"/>
                </a:cxn>
                <a:cxn ang="T158">
                  <a:pos x="T76" y="T77"/>
                </a:cxn>
                <a:cxn ang="T159">
                  <a:pos x="T78" y="T79"/>
                </a:cxn>
                <a:cxn ang="T160">
                  <a:pos x="T80" y="T81"/>
                </a:cxn>
                <a:cxn ang="T161">
                  <a:pos x="T82" y="T83"/>
                </a:cxn>
                <a:cxn ang="T162">
                  <a:pos x="T84" y="T85"/>
                </a:cxn>
                <a:cxn ang="T163">
                  <a:pos x="T86" y="T87"/>
                </a:cxn>
                <a:cxn ang="T164">
                  <a:pos x="T88" y="T89"/>
                </a:cxn>
                <a:cxn ang="T165">
                  <a:pos x="T90" y="T91"/>
                </a:cxn>
                <a:cxn ang="T166">
                  <a:pos x="T92" y="T93"/>
                </a:cxn>
                <a:cxn ang="T167">
                  <a:pos x="T94" y="T95"/>
                </a:cxn>
                <a:cxn ang="T168">
                  <a:pos x="T96" y="T97"/>
                </a:cxn>
                <a:cxn ang="T169">
                  <a:pos x="T98" y="T99"/>
                </a:cxn>
                <a:cxn ang="T170">
                  <a:pos x="T100" y="T101"/>
                </a:cxn>
                <a:cxn ang="T171">
                  <a:pos x="T102" y="T103"/>
                </a:cxn>
                <a:cxn ang="T172">
                  <a:pos x="T104" y="T105"/>
                </a:cxn>
                <a:cxn ang="T173">
                  <a:pos x="T106" y="T107"/>
                </a:cxn>
                <a:cxn ang="T174">
                  <a:pos x="T108" y="T109"/>
                </a:cxn>
                <a:cxn ang="T175">
                  <a:pos x="T110" y="T111"/>
                </a:cxn>
                <a:cxn ang="T176">
                  <a:pos x="T112" y="T113"/>
                </a:cxn>
                <a:cxn ang="T177">
                  <a:pos x="T114" y="T115"/>
                </a:cxn>
                <a:cxn ang="T178">
                  <a:pos x="T116" y="T117"/>
                </a:cxn>
                <a:cxn ang="T179">
                  <a:pos x="T118" y="T119"/>
                </a:cxn>
              </a:cxnLst>
              <a:rect l="T180" t="T181" r="T182" b="T183"/>
              <a:pathLst>
                <a:path w="1838" h="2258">
                  <a:moveTo>
                    <a:pt x="1838" y="773"/>
                  </a:moveTo>
                  <a:lnTo>
                    <a:pt x="1745" y="708"/>
                  </a:lnTo>
                  <a:lnTo>
                    <a:pt x="1653" y="644"/>
                  </a:lnTo>
                  <a:lnTo>
                    <a:pt x="1560" y="579"/>
                  </a:lnTo>
                  <a:lnTo>
                    <a:pt x="1467" y="515"/>
                  </a:lnTo>
                  <a:lnTo>
                    <a:pt x="1374" y="451"/>
                  </a:lnTo>
                  <a:lnTo>
                    <a:pt x="1281" y="386"/>
                  </a:lnTo>
                  <a:lnTo>
                    <a:pt x="1189" y="322"/>
                  </a:lnTo>
                  <a:lnTo>
                    <a:pt x="1096" y="258"/>
                  </a:lnTo>
                  <a:lnTo>
                    <a:pt x="1003" y="193"/>
                  </a:lnTo>
                  <a:lnTo>
                    <a:pt x="910" y="129"/>
                  </a:lnTo>
                  <a:lnTo>
                    <a:pt x="817" y="64"/>
                  </a:lnTo>
                  <a:lnTo>
                    <a:pt x="725" y="0"/>
                  </a:lnTo>
                  <a:lnTo>
                    <a:pt x="697" y="41"/>
                  </a:lnTo>
                  <a:lnTo>
                    <a:pt x="669" y="82"/>
                  </a:lnTo>
                  <a:lnTo>
                    <a:pt x="642" y="124"/>
                  </a:lnTo>
                  <a:lnTo>
                    <a:pt x="616" y="165"/>
                  </a:lnTo>
                  <a:lnTo>
                    <a:pt x="590" y="208"/>
                  </a:lnTo>
                  <a:lnTo>
                    <a:pt x="564" y="250"/>
                  </a:lnTo>
                  <a:lnTo>
                    <a:pt x="540" y="293"/>
                  </a:lnTo>
                  <a:lnTo>
                    <a:pt x="515" y="336"/>
                  </a:lnTo>
                  <a:lnTo>
                    <a:pt x="491" y="379"/>
                  </a:lnTo>
                  <a:lnTo>
                    <a:pt x="468" y="423"/>
                  </a:lnTo>
                  <a:lnTo>
                    <a:pt x="445" y="467"/>
                  </a:lnTo>
                  <a:lnTo>
                    <a:pt x="423" y="511"/>
                  </a:lnTo>
                  <a:lnTo>
                    <a:pt x="401" y="556"/>
                  </a:lnTo>
                  <a:lnTo>
                    <a:pt x="380" y="601"/>
                  </a:lnTo>
                  <a:lnTo>
                    <a:pt x="359" y="646"/>
                  </a:lnTo>
                  <a:lnTo>
                    <a:pt x="339" y="691"/>
                  </a:lnTo>
                  <a:lnTo>
                    <a:pt x="320" y="736"/>
                  </a:lnTo>
                  <a:lnTo>
                    <a:pt x="301" y="782"/>
                  </a:lnTo>
                  <a:lnTo>
                    <a:pt x="282" y="828"/>
                  </a:lnTo>
                  <a:lnTo>
                    <a:pt x="264" y="874"/>
                  </a:lnTo>
                  <a:lnTo>
                    <a:pt x="247" y="921"/>
                  </a:lnTo>
                  <a:lnTo>
                    <a:pt x="230" y="967"/>
                  </a:lnTo>
                  <a:lnTo>
                    <a:pt x="214" y="1014"/>
                  </a:lnTo>
                  <a:lnTo>
                    <a:pt x="199" y="1061"/>
                  </a:lnTo>
                  <a:lnTo>
                    <a:pt x="183" y="1108"/>
                  </a:lnTo>
                  <a:lnTo>
                    <a:pt x="169" y="1156"/>
                  </a:lnTo>
                  <a:lnTo>
                    <a:pt x="155" y="1203"/>
                  </a:lnTo>
                  <a:lnTo>
                    <a:pt x="142" y="1251"/>
                  </a:lnTo>
                  <a:lnTo>
                    <a:pt x="129" y="1299"/>
                  </a:lnTo>
                  <a:lnTo>
                    <a:pt x="117" y="1347"/>
                  </a:lnTo>
                  <a:lnTo>
                    <a:pt x="106" y="1395"/>
                  </a:lnTo>
                  <a:lnTo>
                    <a:pt x="95" y="1443"/>
                  </a:lnTo>
                  <a:lnTo>
                    <a:pt x="84" y="1492"/>
                  </a:lnTo>
                  <a:lnTo>
                    <a:pt x="75" y="1540"/>
                  </a:lnTo>
                  <a:lnTo>
                    <a:pt x="65" y="1589"/>
                  </a:lnTo>
                  <a:lnTo>
                    <a:pt x="57" y="1638"/>
                  </a:lnTo>
                  <a:lnTo>
                    <a:pt x="49" y="1687"/>
                  </a:lnTo>
                  <a:lnTo>
                    <a:pt x="41" y="1736"/>
                  </a:lnTo>
                  <a:lnTo>
                    <a:pt x="35" y="1785"/>
                  </a:lnTo>
                  <a:lnTo>
                    <a:pt x="28" y="1834"/>
                  </a:lnTo>
                  <a:lnTo>
                    <a:pt x="23" y="1883"/>
                  </a:lnTo>
                  <a:lnTo>
                    <a:pt x="18" y="1932"/>
                  </a:lnTo>
                  <a:lnTo>
                    <a:pt x="13" y="1982"/>
                  </a:lnTo>
                  <a:lnTo>
                    <a:pt x="10" y="2031"/>
                  </a:lnTo>
                  <a:lnTo>
                    <a:pt x="6" y="2080"/>
                  </a:lnTo>
                  <a:lnTo>
                    <a:pt x="4" y="2130"/>
                  </a:lnTo>
                  <a:lnTo>
                    <a:pt x="2" y="2179"/>
                  </a:lnTo>
                  <a:lnTo>
                    <a:pt x="0" y="2229"/>
                  </a:lnTo>
                  <a:lnTo>
                    <a:pt x="113" y="2231"/>
                  </a:lnTo>
                  <a:lnTo>
                    <a:pt x="226" y="2234"/>
                  </a:lnTo>
                  <a:lnTo>
                    <a:pt x="339" y="2236"/>
                  </a:lnTo>
                  <a:lnTo>
                    <a:pt x="452" y="2239"/>
                  </a:lnTo>
                  <a:lnTo>
                    <a:pt x="565" y="2241"/>
                  </a:lnTo>
                  <a:lnTo>
                    <a:pt x="678" y="2243"/>
                  </a:lnTo>
                  <a:lnTo>
                    <a:pt x="791" y="2246"/>
                  </a:lnTo>
                  <a:lnTo>
                    <a:pt x="904" y="2248"/>
                  </a:lnTo>
                  <a:lnTo>
                    <a:pt x="1017" y="2251"/>
                  </a:lnTo>
                  <a:lnTo>
                    <a:pt x="1130" y="2253"/>
                  </a:lnTo>
                  <a:lnTo>
                    <a:pt x="1242" y="2256"/>
                  </a:lnTo>
                  <a:lnTo>
                    <a:pt x="1355" y="2258"/>
                  </a:lnTo>
                  <a:lnTo>
                    <a:pt x="1356" y="2225"/>
                  </a:lnTo>
                  <a:lnTo>
                    <a:pt x="1358" y="2192"/>
                  </a:lnTo>
                  <a:lnTo>
                    <a:pt x="1359" y="2159"/>
                  </a:lnTo>
                  <a:lnTo>
                    <a:pt x="1361" y="2126"/>
                  </a:lnTo>
                  <a:lnTo>
                    <a:pt x="1364" y="2094"/>
                  </a:lnTo>
                  <a:lnTo>
                    <a:pt x="1367" y="2061"/>
                  </a:lnTo>
                  <a:lnTo>
                    <a:pt x="1370" y="2028"/>
                  </a:lnTo>
                  <a:lnTo>
                    <a:pt x="1374" y="1995"/>
                  </a:lnTo>
                  <a:lnTo>
                    <a:pt x="1378" y="1962"/>
                  </a:lnTo>
                  <a:lnTo>
                    <a:pt x="1383" y="1930"/>
                  </a:lnTo>
                  <a:lnTo>
                    <a:pt x="1388" y="1897"/>
                  </a:lnTo>
                  <a:lnTo>
                    <a:pt x="1393" y="1864"/>
                  </a:lnTo>
                  <a:lnTo>
                    <a:pt x="1399" y="1832"/>
                  </a:lnTo>
                  <a:lnTo>
                    <a:pt x="1405" y="1799"/>
                  </a:lnTo>
                  <a:lnTo>
                    <a:pt x="1411" y="1767"/>
                  </a:lnTo>
                  <a:lnTo>
                    <a:pt x="1418" y="1735"/>
                  </a:lnTo>
                  <a:lnTo>
                    <a:pt x="1425" y="1702"/>
                  </a:lnTo>
                  <a:lnTo>
                    <a:pt x="1433" y="1670"/>
                  </a:lnTo>
                  <a:lnTo>
                    <a:pt x="1441" y="1638"/>
                  </a:lnTo>
                  <a:lnTo>
                    <a:pt x="1450" y="1606"/>
                  </a:lnTo>
                  <a:lnTo>
                    <a:pt x="1459" y="1575"/>
                  </a:lnTo>
                  <a:lnTo>
                    <a:pt x="1468" y="1543"/>
                  </a:lnTo>
                  <a:lnTo>
                    <a:pt x="1477" y="1511"/>
                  </a:lnTo>
                  <a:lnTo>
                    <a:pt x="1487" y="1480"/>
                  </a:lnTo>
                  <a:lnTo>
                    <a:pt x="1498" y="1449"/>
                  </a:lnTo>
                  <a:lnTo>
                    <a:pt x="1509" y="1417"/>
                  </a:lnTo>
                  <a:lnTo>
                    <a:pt x="1520" y="1386"/>
                  </a:lnTo>
                  <a:lnTo>
                    <a:pt x="1531" y="1355"/>
                  </a:lnTo>
                  <a:lnTo>
                    <a:pt x="1543" y="1325"/>
                  </a:lnTo>
                  <a:lnTo>
                    <a:pt x="1555" y="1294"/>
                  </a:lnTo>
                  <a:lnTo>
                    <a:pt x="1568" y="1263"/>
                  </a:lnTo>
                  <a:lnTo>
                    <a:pt x="1581" y="1233"/>
                  </a:lnTo>
                  <a:lnTo>
                    <a:pt x="1595" y="1203"/>
                  </a:lnTo>
                  <a:lnTo>
                    <a:pt x="1608" y="1173"/>
                  </a:lnTo>
                  <a:lnTo>
                    <a:pt x="1622" y="1143"/>
                  </a:lnTo>
                  <a:lnTo>
                    <a:pt x="1637" y="1113"/>
                  </a:lnTo>
                  <a:lnTo>
                    <a:pt x="1652" y="1084"/>
                  </a:lnTo>
                  <a:lnTo>
                    <a:pt x="1667" y="1055"/>
                  </a:lnTo>
                  <a:lnTo>
                    <a:pt x="1683" y="1025"/>
                  </a:lnTo>
                  <a:lnTo>
                    <a:pt x="1698" y="996"/>
                  </a:lnTo>
                  <a:lnTo>
                    <a:pt x="1715" y="968"/>
                  </a:lnTo>
                  <a:lnTo>
                    <a:pt x="1731" y="939"/>
                  </a:lnTo>
                  <a:lnTo>
                    <a:pt x="1748" y="911"/>
                  </a:lnTo>
                  <a:lnTo>
                    <a:pt x="1766" y="883"/>
                  </a:lnTo>
                  <a:lnTo>
                    <a:pt x="1783" y="855"/>
                  </a:lnTo>
                  <a:lnTo>
                    <a:pt x="1801" y="827"/>
                  </a:lnTo>
                  <a:lnTo>
                    <a:pt x="1820" y="800"/>
                  </a:lnTo>
                  <a:lnTo>
                    <a:pt x="1838" y="773"/>
                  </a:lnTo>
                </a:path>
              </a:pathLst>
            </a:custGeom>
            <a:solidFill>
              <a:srgbClr val="FF3333"/>
            </a:solidFill>
            <a:ln w="25400">
              <a:noFill/>
              <a:prstDash val="solid"/>
              <a:round/>
              <a:headEnd/>
              <a:tailEnd/>
            </a:ln>
            <a:effectLst>
              <a:outerShdw blurRad="44450" dist="27940" dir="5400000" algn="ctr">
                <a:srgbClr val="000000">
                  <a:alpha val="32000"/>
                </a:srgbClr>
              </a:outerShdw>
            </a:effectLst>
            <a:scene3d>
              <a:camera prst="orthographicFront">
                <a:rot lat="0" lon="0" rev="0"/>
              </a:camera>
              <a:lightRig rig="balanced" dir="t">
                <a:rot lat="0" lon="0" rev="8700000"/>
              </a:lightRig>
            </a:scene3d>
            <a:sp3d>
              <a:bevelT w="190500" h="38100"/>
            </a:sp3d>
          </xdr:spPr>
        </xdr:sp>
        <xdr:sp macro="" textlink="">
          <xdr:nvSpPr>
            <xdr:cNvPr id="16" name="Freeform 383"/>
            <xdr:cNvSpPr>
              <a:spLocks/>
            </xdr:cNvSpPr>
          </xdr:nvSpPr>
          <xdr:spPr bwMode="auto">
            <a:xfrm>
              <a:off x="450915" y="3935368"/>
              <a:ext cx="673826" cy="597403"/>
            </a:xfrm>
            <a:custGeom>
              <a:avLst/>
              <a:gdLst>
                <a:gd name="T0" fmla="*/ 2147483647 w 2343"/>
                <a:gd name="T1" fmla="*/ 2147483647 h 2198"/>
                <a:gd name="T2" fmla="*/ 2147483647 w 2343"/>
                <a:gd name="T3" fmla="*/ 2147483647 h 2198"/>
                <a:gd name="T4" fmla="*/ 2147483647 w 2343"/>
                <a:gd name="T5" fmla="*/ 2147483647 h 2198"/>
                <a:gd name="T6" fmla="*/ 2147483647 w 2343"/>
                <a:gd name="T7" fmla="*/ 2147483647 h 2198"/>
                <a:gd name="T8" fmla="*/ 2147483647 w 2343"/>
                <a:gd name="T9" fmla="*/ 2147483647 h 2198"/>
                <a:gd name="T10" fmla="*/ 2147483647 w 2343"/>
                <a:gd name="T11" fmla="*/ 2147483647 h 2198"/>
                <a:gd name="T12" fmla="*/ 2147483647 w 2343"/>
                <a:gd name="T13" fmla="*/ 2147483647 h 2198"/>
                <a:gd name="T14" fmla="*/ 2147483647 w 2343"/>
                <a:gd name="T15" fmla="*/ 2147483647 h 2198"/>
                <a:gd name="T16" fmla="*/ 2147483647 w 2343"/>
                <a:gd name="T17" fmla="*/ 2147483647 h 2198"/>
                <a:gd name="T18" fmla="*/ 2147483647 w 2343"/>
                <a:gd name="T19" fmla="*/ 2147483647 h 2198"/>
                <a:gd name="T20" fmla="*/ 2147483647 w 2343"/>
                <a:gd name="T21" fmla="*/ 2147483647 h 2198"/>
                <a:gd name="T22" fmla="*/ 2147483647 w 2343"/>
                <a:gd name="T23" fmla="*/ 2147483647 h 2198"/>
                <a:gd name="T24" fmla="*/ 2147483647 w 2343"/>
                <a:gd name="T25" fmla="*/ 2147483647 h 2198"/>
                <a:gd name="T26" fmla="*/ 2147483647 w 2343"/>
                <a:gd name="T27" fmla="*/ 2147483647 h 2198"/>
                <a:gd name="T28" fmla="*/ 2147483647 w 2343"/>
                <a:gd name="T29" fmla="*/ 2147483647 h 2198"/>
                <a:gd name="T30" fmla="*/ 2147483647 w 2343"/>
                <a:gd name="T31" fmla="*/ 2147483647 h 2198"/>
                <a:gd name="T32" fmla="*/ 2147483647 w 2343"/>
                <a:gd name="T33" fmla="*/ 2147483647 h 2198"/>
                <a:gd name="T34" fmla="*/ 2147483647 w 2343"/>
                <a:gd name="T35" fmla="*/ 2147483647 h 2198"/>
                <a:gd name="T36" fmla="*/ 2147483647 w 2343"/>
                <a:gd name="T37" fmla="*/ 2147483647 h 2198"/>
                <a:gd name="T38" fmla="*/ 2147483647 w 2343"/>
                <a:gd name="T39" fmla="*/ 2147483647 h 2198"/>
                <a:gd name="T40" fmla="*/ 2147483647 w 2343"/>
                <a:gd name="T41" fmla="*/ 2147483647 h 2198"/>
                <a:gd name="T42" fmla="*/ 2147483647 w 2343"/>
                <a:gd name="T43" fmla="*/ 2147483647 h 2198"/>
                <a:gd name="T44" fmla="*/ 2147483647 w 2343"/>
                <a:gd name="T45" fmla="*/ 2147483647 h 2198"/>
                <a:gd name="T46" fmla="*/ 2147483647 w 2343"/>
                <a:gd name="T47" fmla="*/ 2147483647 h 2198"/>
                <a:gd name="T48" fmla="*/ 2147483647 w 2343"/>
                <a:gd name="T49" fmla="*/ 2147483647 h 2198"/>
                <a:gd name="T50" fmla="*/ 2147483647 w 2343"/>
                <a:gd name="T51" fmla="*/ 2147483647 h 2198"/>
                <a:gd name="T52" fmla="*/ 2147483647 w 2343"/>
                <a:gd name="T53" fmla="*/ 2147483647 h 2198"/>
                <a:gd name="T54" fmla="*/ 2147483647 w 2343"/>
                <a:gd name="T55" fmla="*/ 2147483647 h 2198"/>
                <a:gd name="T56" fmla="*/ 2147483647 w 2343"/>
                <a:gd name="T57" fmla="*/ 2147483647 h 2198"/>
                <a:gd name="T58" fmla="*/ 2147483647 w 2343"/>
                <a:gd name="T59" fmla="*/ 2147483647 h 2198"/>
                <a:gd name="T60" fmla="*/ 2147483647 w 2343"/>
                <a:gd name="T61" fmla="*/ 2147483647 h 2198"/>
                <a:gd name="T62" fmla="*/ 2147483647 w 2343"/>
                <a:gd name="T63" fmla="*/ 2147483647 h 2198"/>
                <a:gd name="T64" fmla="*/ 2147483647 w 2343"/>
                <a:gd name="T65" fmla="*/ 2147483647 h 2198"/>
                <a:gd name="T66" fmla="*/ 2147483647 w 2343"/>
                <a:gd name="T67" fmla="*/ 2147483647 h 2198"/>
                <a:gd name="T68" fmla="*/ 2147483647 w 2343"/>
                <a:gd name="T69" fmla="*/ 2147483647 h 2198"/>
                <a:gd name="T70" fmla="*/ 2147483647 w 2343"/>
                <a:gd name="T71" fmla="*/ 2147483647 h 2198"/>
                <a:gd name="T72" fmla="*/ 2147483647 w 2343"/>
                <a:gd name="T73" fmla="*/ 2147483647 h 2198"/>
                <a:gd name="T74" fmla="*/ 2147483647 w 2343"/>
                <a:gd name="T75" fmla="*/ 2147483647 h 2198"/>
                <a:gd name="T76" fmla="*/ 2147483647 w 2343"/>
                <a:gd name="T77" fmla="*/ 2147483647 h 2198"/>
                <a:gd name="T78" fmla="*/ 2147483647 w 2343"/>
                <a:gd name="T79" fmla="*/ 2147483647 h 2198"/>
                <a:gd name="T80" fmla="*/ 2147483647 w 2343"/>
                <a:gd name="T81" fmla="*/ 2147483647 h 2198"/>
                <a:gd name="T82" fmla="*/ 2147483647 w 2343"/>
                <a:gd name="T83" fmla="*/ 2147483647 h 2198"/>
                <a:gd name="T84" fmla="*/ 2147483647 w 2343"/>
                <a:gd name="T85" fmla="*/ 2147483647 h 2198"/>
                <a:gd name="T86" fmla="*/ 2147483647 w 2343"/>
                <a:gd name="T87" fmla="*/ 2147483647 h 2198"/>
                <a:gd name="T88" fmla="*/ 2147483647 w 2343"/>
                <a:gd name="T89" fmla="*/ 2147483647 h 2198"/>
                <a:gd name="T90" fmla="*/ 2147483647 w 2343"/>
                <a:gd name="T91" fmla="*/ 2147483647 h 2198"/>
                <a:gd name="T92" fmla="*/ 2147483647 w 2343"/>
                <a:gd name="T93" fmla="*/ 2147483647 h 2198"/>
                <a:gd name="T94" fmla="*/ 2147483647 w 2343"/>
                <a:gd name="T95" fmla="*/ 2147483647 h 2198"/>
                <a:gd name="T96" fmla="*/ 2147483647 w 2343"/>
                <a:gd name="T97" fmla="*/ 2147483647 h 2198"/>
                <a:gd name="T98" fmla="*/ 2147483647 w 2343"/>
                <a:gd name="T99" fmla="*/ 2147483647 h 2198"/>
                <a:gd name="T100" fmla="*/ 2147483647 w 2343"/>
                <a:gd name="T101" fmla="*/ 2147483647 h 2198"/>
                <a:gd name="T102" fmla="*/ 2147483647 w 2343"/>
                <a:gd name="T103" fmla="*/ 2147483647 h 2198"/>
                <a:gd name="T104" fmla="*/ 2147483647 w 2343"/>
                <a:gd name="T105" fmla="*/ 2147483647 h 2198"/>
                <a:gd name="T106" fmla="*/ 2147483647 w 2343"/>
                <a:gd name="T107" fmla="*/ 2147483647 h 2198"/>
                <a:gd name="T108" fmla="*/ 2147483647 w 2343"/>
                <a:gd name="T109" fmla="*/ 2147483647 h 2198"/>
                <a:gd name="T110" fmla="*/ 2147483647 w 2343"/>
                <a:gd name="T111" fmla="*/ 2147483647 h 2198"/>
                <a:gd name="T112" fmla="*/ 2147483647 w 2343"/>
                <a:gd name="T113" fmla="*/ 2147483647 h 2198"/>
                <a:gd name="T114" fmla="*/ 2147483647 w 2343"/>
                <a:gd name="T115" fmla="*/ 2147483647 h 2198"/>
                <a:gd name="T116" fmla="*/ 2147483647 w 2343"/>
                <a:gd name="T117" fmla="*/ 2147483647 h 2198"/>
                <a:gd name="T118" fmla="*/ 2147483647 w 2343"/>
                <a:gd name="T119" fmla="*/ 2147483647 h 2198"/>
                <a:gd name="T120" fmla="*/ 0 60000 65536"/>
                <a:gd name="T121" fmla="*/ 0 60000 65536"/>
                <a:gd name="T122" fmla="*/ 0 60000 65536"/>
                <a:gd name="T123" fmla="*/ 0 60000 65536"/>
                <a:gd name="T124" fmla="*/ 0 60000 65536"/>
                <a:gd name="T125" fmla="*/ 0 60000 65536"/>
                <a:gd name="T126" fmla="*/ 0 60000 65536"/>
                <a:gd name="T127" fmla="*/ 0 60000 65536"/>
                <a:gd name="T128" fmla="*/ 0 60000 65536"/>
                <a:gd name="T129" fmla="*/ 0 60000 65536"/>
                <a:gd name="T130" fmla="*/ 0 60000 65536"/>
                <a:gd name="T131" fmla="*/ 0 60000 65536"/>
                <a:gd name="T132" fmla="*/ 0 60000 65536"/>
                <a:gd name="T133" fmla="*/ 0 60000 65536"/>
                <a:gd name="T134" fmla="*/ 0 60000 65536"/>
                <a:gd name="T135" fmla="*/ 0 60000 65536"/>
                <a:gd name="T136" fmla="*/ 0 60000 65536"/>
                <a:gd name="T137" fmla="*/ 0 60000 65536"/>
                <a:gd name="T138" fmla="*/ 0 60000 65536"/>
                <a:gd name="T139" fmla="*/ 0 60000 65536"/>
                <a:gd name="T140" fmla="*/ 0 60000 65536"/>
                <a:gd name="T141" fmla="*/ 0 60000 65536"/>
                <a:gd name="T142" fmla="*/ 0 60000 65536"/>
                <a:gd name="T143" fmla="*/ 0 60000 65536"/>
                <a:gd name="T144" fmla="*/ 0 60000 65536"/>
                <a:gd name="T145" fmla="*/ 0 60000 65536"/>
                <a:gd name="T146" fmla="*/ 0 60000 65536"/>
                <a:gd name="T147" fmla="*/ 0 60000 65536"/>
                <a:gd name="T148" fmla="*/ 0 60000 65536"/>
                <a:gd name="T149" fmla="*/ 0 60000 65536"/>
                <a:gd name="T150" fmla="*/ 0 60000 65536"/>
                <a:gd name="T151" fmla="*/ 0 60000 65536"/>
                <a:gd name="T152" fmla="*/ 0 60000 65536"/>
                <a:gd name="T153" fmla="*/ 0 60000 65536"/>
                <a:gd name="T154" fmla="*/ 0 60000 65536"/>
                <a:gd name="T155" fmla="*/ 0 60000 65536"/>
                <a:gd name="T156" fmla="*/ 0 60000 65536"/>
                <a:gd name="T157" fmla="*/ 0 60000 65536"/>
                <a:gd name="T158" fmla="*/ 0 60000 65536"/>
                <a:gd name="T159" fmla="*/ 0 60000 65536"/>
                <a:gd name="T160" fmla="*/ 0 60000 65536"/>
                <a:gd name="T161" fmla="*/ 0 60000 65536"/>
                <a:gd name="T162" fmla="*/ 0 60000 65536"/>
                <a:gd name="T163" fmla="*/ 0 60000 65536"/>
                <a:gd name="T164" fmla="*/ 0 60000 65536"/>
                <a:gd name="T165" fmla="*/ 0 60000 65536"/>
                <a:gd name="T166" fmla="*/ 0 60000 65536"/>
                <a:gd name="T167" fmla="*/ 0 60000 65536"/>
                <a:gd name="T168" fmla="*/ 0 60000 65536"/>
                <a:gd name="T169" fmla="*/ 0 60000 65536"/>
                <a:gd name="T170" fmla="*/ 0 60000 65536"/>
                <a:gd name="T171" fmla="*/ 0 60000 65536"/>
                <a:gd name="T172" fmla="*/ 0 60000 65536"/>
                <a:gd name="T173" fmla="*/ 0 60000 65536"/>
                <a:gd name="T174" fmla="*/ 0 60000 65536"/>
                <a:gd name="T175" fmla="*/ 0 60000 65536"/>
                <a:gd name="T176" fmla="*/ 0 60000 65536"/>
                <a:gd name="T177" fmla="*/ 0 60000 65536"/>
                <a:gd name="T178" fmla="*/ 0 60000 65536"/>
                <a:gd name="T179" fmla="*/ 0 60000 65536"/>
                <a:gd name="T180" fmla="*/ 0 w 2343"/>
                <a:gd name="T181" fmla="*/ 0 h 2198"/>
                <a:gd name="T182" fmla="*/ 2343 w 2343"/>
                <a:gd name="T183" fmla="*/ 2198 h 2198"/>
              </a:gdLst>
              <a:ahLst/>
              <a:cxnLst>
                <a:cxn ang="T120">
                  <a:pos x="T0" y="T1"/>
                </a:cxn>
                <a:cxn ang="T121">
                  <a:pos x="T2" y="T3"/>
                </a:cxn>
                <a:cxn ang="T122">
                  <a:pos x="T4" y="T5"/>
                </a:cxn>
                <a:cxn ang="T123">
                  <a:pos x="T6" y="T7"/>
                </a:cxn>
                <a:cxn ang="T124">
                  <a:pos x="T8" y="T9"/>
                </a:cxn>
                <a:cxn ang="T125">
                  <a:pos x="T10" y="T11"/>
                </a:cxn>
                <a:cxn ang="T126">
                  <a:pos x="T12" y="T13"/>
                </a:cxn>
                <a:cxn ang="T127">
                  <a:pos x="T14" y="T15"/>
                </a:cxn>
                <a:cxn ang="T128">
                  <a:pos x="T16" y="T17"/>
                </a:cxn>
                <a:cxn ang="T129">
                  <a:pos x="T18" y="T19"/>
                </a:cxn>
                <a:cxn ang="T130">
                  <a:pos x="T20" y="T21"/>
                </a:cxn>
                <a:cxn ang="T131">
                  <a:pos x="T22" y="T23"/>
                </a:cxn>
                <a:cxn ang="T132">
                  <a:pos x="T24" y="T25"/>
                </a:cxn>
                <a:cxn ang="T133">
                  <a:pos x="T26" y="T27"/>
                </a:cxn>
                <a:cxn ang="T134">
                  <a:pos x="T28" y="T29"/>
                </a:cxn>
                <a:cxn ang="T135">
                  <a:pos x="T30" y="T31"/>
                </a:cxn>
                <a:cxn ang="T136">
                  <a:pos x="T32" y="T33"/>
                </a:cxn>
                <a:cxn ang="T137">
                  <a:pos x="T34" y="T35"/>
                </a:cxn>
                <a:cxn ang="T138">
                  <a:pos x="T36" y="T37"/>
                </a:cxn>
                <a:cxn ang="T139">
                  <a:pos x="T38" y="T39"/>
                </a:cxn>
                <a:cxn ang="T140">
                  <a:pos x="T40" y="T41"/>
                </a:cxn>
                <a:cxn ang="T141">
                  <a:pos x="T42" y="T43"/>
                </a:cxn>
                <a:cxn ang="T142">
                  <a:pos x="T44" y="T45"/>
                </a:cxn>
                <a:cxn ang="T143">
                  <a:pos x="T46" y="T47"/>
                </a:cxn>
                <a:cxn ang="T144">
                  <a:pos x="T48" y="T49"/>
                </a:cxn>
                <a:cxn ang="T145">
                  <a:pos x="T50" y="T51"/>
                </a:cxn>
                <a:cxn ang="T146">
                  <a:pos x="T52" y="T53"/>
                </a:cxn>
                <a:cxn ang="T147">
                  <a:pos x="T54" y="T55"/>
                </a:cxn>
                <a:cxn ang="T148">
                  <a:pos x="T56" y="T57"/>
                </a:cxn>
                <a:cxn ang="T149">
                  <a:pos x="T58" y="T59"/>
                </a:cxn>
                <a:cxn ang="T150">
                  <a:pos x="T60" y="T61"/>
                </a:cxn>
                <a:cxn ang="T151">
                  <a:pos x="T62" y="T63"/>
                </a:cxn>
                <a:cxn ang="T152">
                  <a:pos x="T64" y="T65"/>
                </a:cxn>
                <a:cxn ang="T153">
                  <a:pos x="T66" y="T67"/>
                </a:cxn>
                <a:cxn ang="T154">
                  <a:pos x="T68" y="T69"/>
                </a:cxn>
                <a:cxn ang="T155">
                  <a:pos x="T70" y="T71"/>
                </a:cxn>
                <a:cxn ang="T156">
                  <a:pos x="T72" y="T73"/>
                </a:cxn>
                <a:cxn ang="T157">
                  <a:pos x="T74" y="T75"/>
                </a:cxn>
                <a:cxn ang="T158">
                  <a:pos x="T76" y="T77"/>
                </a:cxn>
                <a:cxn ang="T159">
                  <a:pos x="T78" y="T79"/>
                </a:cxn>
                <a:cxn ang="T160">
                  <a:pos x="T80" y="T81"/>
                </a:cxn>
                <a:cxn ang="T161">
                  <a:pos x="T82" y="T83"/>
                </a:cxn>
                <a:cxn ang="T162">
                  <a:pos x="T84" y="T85"/>
                </a:cxn>
                <a:cxn ang="T163">
                  <a:pos x="T86" y="T87"/>
                </a:cxn>
                <a:cxn ang="T164">
                  <a:pos x="T88" y="T89"/>
                </a:cxn>
                <a:cxn ang="T165">
                  <a:pos x="T90" y="T91"/>
                </a:cxn>
                <a:cxn ang="T166">
                  <a:pos x="T92" y="T93"/>
                </a:cxn>
                <a:cxn ang="T167">
                  <a:pos x="T94" y="T95"/>
                </a:cxn>
                <a:cxn ang="T168">
                  <a:pos x="T96" y="T97"/>
                </a:cxn>
                <a:cxn ang="T169">
                  <a:pos x="T98" y="T99"/>
                </a:cxn>
                <a:cxn ang="T170">
                  <a:pos x="T100" y="T101"/>
                </a:cxn>
                <a:cxn ang="T171">
                  <a:pos x="T102" y="T103"/>
                </a:cxn>
                <a:cxn ang="T172">
                  <a:pos x="T104" y="T105"/>
                </a:cxn>
                <a:cxn ang="T173">
                  <a:pos x="T106" y="T107"/>
                </a:cxn>
                <a:cxn ang="T174">
                  <a:pos x="T108" y="T109"/>
                </a:cxn>
                <a:cxn ang="T175">
                  <a:pos x="T110" y="T111"/>
                </a:cxn>
                <a:cxn ang="T176">
                  <a:pos x="T112" y="T113"/>
                </a:cxn>
                <a:cxn ang="T177">
                  <a:pos x="T114" y="T115"/>
                </a:cxn>
                <a:cxn ang="T178">
                  <a:pos x="T116" y="T117"/>
                </a:cxn>
                <a:cxn ang="T179">
                  <a:pos x="T118" y="T119"/>
                </a:cxn>
              </a:cxnLst>
              <a:rect l="T180" t="T181" r="T182" b="T183"/>
              <a:pathLst>
                <a:path w="2343" h="2198">
                  <a:moveTo>
                    <a:pt x="2343" y="1280"/>
                  </a:moveTo>
                  <a:lnTo>
                    <a:pt x="2305" y="1173"/>
                  </a:lnTo>
                  <a:lnTo>
                    <a:pt x="2268" y="1066"/>
                  </a:lnTo>
                  <a:lnTo>
                    <a:pt x="2231" y="960"/>
                  </a:lnTo>
                  <a:lnTo>
                    <a:pt x="2194" y="853"/>
                  </a:lnTo>
                  <a:lnTo>
                    <a:pt x="2156" y="747"/>
                  </a:lnTo>
                  <a:lnTo>
                    <a:pt x="2119" y="640"/>
                  </a:lnTo>
                  <a:lnTo>
                    <a:pt x="2082" y="533"/>
                  </a:lnTo>
                  <a:lnTo>
                    <a:pt x="2045" y="427"/>
                  </a:lnTo>
                  <a:lnTo>
                    <a:pt x="2007" y="320"/>
                  </a:lnTo>
                  <a:lnTo>
                    <a:pt x="1970" y="213"/>
                  </a:lnTo>
                  <a:lnTo>
                    <a:pt x="1933" y="107"/>
                  </a:lnTo>
                  <a:lnTo>
                    <a:pt x="1896" y="0"/>
                  </a:lnTo>
                  <a:lnTo>
                    <a:pt x="1849" y="17"/>
                  </a:lnTo>
                  <a:lnTo>
                    <a:pt x="1803" y="34"/>
                  </a:lnTo>
                  <a:lnTo>
                    <a:pt x="1757" y="52"/>
                  </a:lnTo>
                  <a:lnTo>
                    <a:pt x="1711" y="70"/>
                  </a:lnTo>
                  <a:lnTo>
                    <a:pt x="1665" y="89"/>
                  </a:lnTo>
                  <a:lnTo>
                    <a:pt x="1619" y="108"/>
                  </a:lnTo>
                  <a:lnTo>
                    <a:pt x="1574" y="128"/>
                  </a:lnTo>
                  <a:lnTo>
                    <a:pt x="1529" y="149"/>
                  </a:lnTo>
                  <a:lnTo>
                    <a:pt x="1484" y="170"/>
                  </a:lnTo>
                  <a:lnTo>
                    <a:pt x="1439" y="192"/>
                  </a:lnTo>
                  <a:lnTo>
                    <a:pt x="1395" y="214"/>
                  </a:lnTo>
                  <a:lnTo>
                    <a:pt x="1351" y="236"/>
                  </a:lnTo>
                  <a:lnTo>
                    <a:pt x="1307" y="260"/>
                  </a:lnTo>
                  <a:lnTo>
                    <a:pt x="1264" y="283"/>
                  </a:lnTo>
                  <a:lnTo>
                    <a:pt x="1221" y="308"/>
                  </a:lnTo>
                  <a:lnTo>
                    <a:pt x="1178" y="333"/>
                  </a:lnTo>
                  <a:lnTo>
                    <a:pt x="1135" y="358"/>
                  </a:lnTo>
                  <a:lnTo>
                    <a:pt x="1093" y="384"/>
                  </a:lnTo>
                  <a:lnTo>
                    <a:pt x="1051" y="410"/>
                  </a:lnTo>
                  <a:lnTo>
                    <a:pt x="1009" y="437"/>
                  </a:lnTo>
                  <a:lnTo>
                    <a:pt x="968" y="464"/>
                  </a:lnTo>
                  <a:lnTo>
                    <a:pt x="927" y="492"/>
                  </a:lnTo>
                  <a:lnTo>
                    <a:pt x="887" y="520"/>
                  </a:lnTo>
                  <a:lnTo>
                    <a:pt x="846" y="549"/>
                  </a:lnTo>
                  <a:lnTo>
                    <a:pt x="807" y="579"/>
                  </a:lnTo>
                  <a:lnTo>
                    <a:pt x="767" y="609"/>
                  </a:lnTo>
                  <a:lnTo>
                    <a:pt x="728" y="639"/>
                  </a:lnTo>
                  <a:lnTo>
                    <a:pt x="689" y="670"/>
                  </a:lnTo>
                  <a:lnTo>
                    <a:pt x="651" y="701"/>
                  </a:lnTo>
                  <a:lnTo>
                    <a:pt x="613" y="733"/>
                  </a:lnTo>
                  <a:lnTo>
                    <a:pt x="575" y="765"/>
                  </a:lnTo>
                  <a:lnTo>
                    <a:pt x="538" y="797"/>
                  </a:lnTo>
                  <a:lnTo>
                    <a:pt x="501" y="831"/>
                  </a:lnTo>
                  <a:lnTo>
                    <a:pt x="465" y="864"/>
                  </a:lnTo>
                  <a:lnTo>
                    <a:pt x="428" y="898"/>
                  </a:lnTo>
                  <a:lnTo>
                    <a:pt x="393" y="933"/>
                  </a:lnTo>
                  <a:lnTo>
                    <a:pt x="358" y="967"/>
                  </a:lnTo>
                  <a:lnTo>
                    <a:pt x="323" y="1003"/>
                  </a:lnTo>
                  <a:lnTo>
                    <a:pt x="289" y="1038"/>
                  </a:lnTo>
                  <a:lnTo>
                    <a:pt x="255" y="1075"/>
                  </a:lnTo>
                  <a:lnTo>
                    <a:pt x="221" y="1111"/>
                  </a:lnTo>
                  <a:lnTo>
                    <a:pt x="188" y="1148"/>
                  </a:lnTo>
                  <a:lnTo>
                    <a:pt x="156" y="1185"/>
                  </a:lnTo>
                  <a:lnTo>
                    <a:pt x="124" y="1223"/>
                  </a:lnTo>
                  <a:lnTo>
                    <a:pt x="92" y="1261"/>
                  </a:lnTo>
                  <a:lnTo>
                    <a:pt x="61" y="1300"/>
                  </a:lnTo>
                  <a:lnTo>
                    <a:pt x="30" y="1338"/>
                  </a:lnTo>
                  <a:lnTo>
                    <a:pt x="0" y="1378"/>
                  </a:lnTo>
                  <a:lnTo>
                    <a:pt x="90" y="1446"/>
                  </a:lnTo>
                  <a:lnTo>
                    <a:pt x="180" y="1514"/>
                  </a:lnTo>
                  <a:lnTo>
                    <a:pt x="270" y="1583"/>
                  </a:lnTo>
                  <a:lnTo>
                    <a:pt x="359" y="1651"/>
                  </a:lnTo>
                  <a:lnTo>
                    <a:pt x="449" y="1719"/>
                  </a:lnTo>
                  <a:lnTo>
                    <a:pt x="539" y="1788"/>
                  </a:lnTo>
                  <a:lnTo>
                    <a:pt x="629" y="1856"/>
                  </a:lnTo>
                  <a:lnTo>
                    <a:pt x="719" y="1924"/>
                  </a:lnTo>
                  <a:lnTo>
                    <a:pt x="809" y="1993"/>
                  </a:lnTo>
                  <a:lnTo>
                    <a:pt x="899" y="2061"/>
                  </a:lnTo>
                  <a:lnTo>
                    <a:pt x="989" y="2130"/>
                  </a:lnTo>
                  <a:lnTo>
                    <a:pt x="1079" y="2198"/>
                  </a:lnTo>
                  <a:lnTo>
                    <a:pt x="1099" y="2172"/>
                  </a:lnTo>
                  <a:lnTo>
                    <a:pt x="1119" y="2146"/>
                  </a:lnTo>
                  <a:lnTo>
                    <a:pt x="1140" y="2120"/>
                  </a:lnTo>
                  <a:lnTo>
                    <a:pt x="1161" y="2095"/>
                  </a:lnTo>
                  <a:lnTo>
                    <a:pt x="1182" y="2070"/>
                  </a:lnTo>
                  <a:lnTo>
                    <a:pt x="1204" y="2045"/>
                  </a:lnTo>
                  <a:lnTo>
                    <a:pt x="1226" y="2020"/>
                  </a:lnTo>
                  <a:lnTo>
                    <a:pt x="1248" y="1996"/>
                  </a:lnTo>
                  <a:lnTo>
                    <a:pt x="1271" y="1972"/>
                  </a:lnTo>
                  <a:lnTo>
                    <a:pt x="1294" y="1948"/>
                  </a:lnTo>
                  <a:lnTo>
                    <a:pt x="1317" y="1924"/>
                  </a:lnTo>
                  <a:lnTo>
                    <a:pt x="1341" y="1901"/>
                  </a:lnTo>
                  <a:lnTo>
                    <a:pt x="1364" y="1878"/>
                  </a:lnTo>
                  <a:lnTo>
                    <a:pt x="1388" y="1856"/>
                  </a:lnTo>
                  <a:lnTo>
                    <a:pt x="1413" y="1833"/>
                  </a:lnTo>
                  <a:lnTo>
                    <a:pt x="1437" y="1811"/>
                  </a:lnTo>
                  <a:lnTo>
                    <a:pt x="1462" y="1789"/>
                  </a:lnTo>
                  <a:lnTo>
                    <a:pt x="1487" y="1768"/>
                  </a:lnTo>
                  <a:lnTo>
                    <a:pt x="1513" y="1747"/>
                  </a:lnTo>
                  <a:lnTo>
                    <a:pt x="1538" y="1726"/>
                  </a:lnTo>
                  <a:lnTo>
                    <a:pt x="1564" y="1705"/>
                  </a:lnTo>
                  <a:lnTo>
                    <a:pt x="1590" y="1685"/>
                  </a:lnTo>
                  <a:lnTo>
                    <a:pt x="1616" y="1665"/>
                  </a:lnTo>
                  <a:lnTo>
                    <a:pt x="1643" y="1646"/>
                  </a:lnTo>
                  <a:lnTo>
                    <a:pt x="1670" y="1626"/>
                  </a:lnTo>
                  <a:lnTo>
                    <a:pt x="1697" y="1608"/>
                  </a:lnTo>
                  <a:lnTo>
                    <a:pt x="1724" y="1589"/>
                  </a:lnTo>
                  <a:lnTo>
                    <a:pt x="1752" y="1571"/>
                  </a:lnTo>
                  <a:lnTo>
                    <a:pt x="1779" y="1553"/>
                  </a:lnTo>
                  <a:lnTo>
                    <a:pt x="1807" y="1535"/>
                  </a:lnTo>
                  <a:lnTo>
                    <a:pt x="1836" y="1518"/>
                  </a:lnTo>
                  <a:lnTo>
                    <a:pt x="1864" y="1501"/>
                  </a:lnTo>
                  <a:lnTo>
                    <a:pt x="1892" y="1485"/>
                  </a:lnTo>
                  <a:lnTo>
                    <a:pt x="1921" y="1468"/>
                  </a:lnTo>
                  <a:lnTo>
                    <a:pt x="1950" y="1453"/>
                  </a:lnTo>
                  <a:lnTo>
                    <a:pt x="1979" y="1437"/>
                  </a:lnTo>
                  <a:lnTo>
                    <a:pt x="2009" y="1422"/>
                  </a:lnTo>
                  <a:lnTo>
                    <a:pt x="2038" y="1407"/>
                  </a:lnTo>
                  <a:lnTo>
                    <a:pt x="2068" y="1393"/>
                  </a:lnTo>
                  <a:lnTo>
                    <a:pt x="2098" y="1379"/>
                  </a:lnTo>
                  <a:lnTo>
                    <a:pt x="2128" y="1365"/>
                  </a:lnTo>
                  <a:lnTo>
                    <a:pt x="2158" y="1352"/>
                  </a:lnTo>
                  <a:lnTo>
                    <a:pt x="2189" y="1339"/>
                  </a:lnTo>
                  <a:lnTo>
                    <a:pt x="2219" y="1326"/>
                  </a:lnTo>
                  <a:lnTo>
                    <a:pt x="2250" y="1314"/>
                  </a:lnTo>
                  <a:lnTo>
                    <a:pt x="2281" y="1302"/>
                  </a:lnTo>
                  <a:lnTo>
                    <a:pt x="2311" y="1291"/>
                  </a:lnTo>
                  <a:lnTo>
                    <a:pt x="2343" y="1280"/>
                  </a:lnTo>
                </a:path>
              </a:pathLst>
            </a:custGeom>
            <a:solidFill>
              <a:srgbClr val="FF6600">
                <a:alpha val="90000"/>
              </a:srgbClr>
            </a:solidFill>
            <a:ln w="25400">
              <a:noFill/>
              <a:prstDash val="solid"/>
              <a:round/>
              <a:headEnd/>
              <a:tailEnd/>
            </a:ln>
            <a:effectLst>
              <a:outerShdw blurRad="44450" dist="27940" dir="5400000" algn="ctr">
                <a:srgbClr val="000000">
                  <a:alpha val="32000"/>
                </a:srgbClr>
              </a:outerShdw>
            </a:effectLst>
            <a:scene3d>
              <a:camera prst="orthographicFront">
                <a:rot lat="0" lon="0" rev="0"/>
              </a:camera>
              <a:lightRig rig="balanced" dir="t">
                <a:rot lat="0" lon="0" rev="8700000"/>
              </a:lightRig>
            </a:scene3d>
            <a:sp3d>
              <a:bevelT w="190500" h="38100"/>
            </a:sp3d>
          </xdr:spPr>
        </xdr:sp>
      </xdr:grpSp>
    </xdr:grpSp>
    <xdr:clientData/>
  </xdr:twoCellAnchor>
  <xdr:twoCellAnchor>
    <xdr:from>
      <xdr:col>6</xdr:col>
      <xdr:colOff>0</xdr:colOff>
      <xdr:row>8</xdr:row>
      <xdr:rowOff>51288</xdr:rowOff>
    </xdr:from>
    <xdr:to>
      <xdr:col>8</xdr:col>
      <xdr:colOff>600075</xdr:colOff>
      <xdr:row>19</xdr:row>
      <xdr:rowOff>147205</xdr:rowOff>
    </xdr:to>
    <xdr:sp macro="" textlink="">
      <xdr:nvSpPr>
        <xdr:cNvPr id="17" name="Rounded Rectangle 248"/>
        <xdr:cNvSpPr/>
      </xdr:nvSpPr>
      <xdr:spPr bwMode="auto">
        <a:xfrm>
          <a:off x="2000250" y="1295888"/>
          <a:ext cx="1819275" cy="1842167"/>
        </a:xfrm>
        <a:prstGeom prst="roundRect">
          <a:avLst>
            <a:gd name="adj" fmla="val 10723"/>
          </a:avLst>
        </a:prstGeom>
        <a:solidFill>
          <a:schemeClr val="bg1"/>
        </a:solidFill>
        <a:ln>
          <a:noFill/>
        </a:ln>
        <a:scene3d>
          <a:camera prst="orthographicFront"/>
          <a:lightRig rig="soft" dir="t"/>
        </a:scene3d>
        <a:sp3d prstMaterial="matte">
          <a:bevelT w="165100" h="165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marL="0" indent="0" algn="ctr"/>
          <a:endParaRPr lang="en-US" sz="1100">
            <a:solidFill>
              <a:sysClr val="windowText" lastClr="000000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6</xdr:col>
      <xdr:colOff>72357</xdr:colOff>
      <xdr:row>15</xdr:row>
      <xdr:rowOff>10680</xdr:rowOff>
    </xdr:from>
    <xdr:to>
      <xdr:col>8</xdr:col>
      <xdr:colOff>495301</xdr:colOff>
      <xdr:row>16</xdr:row>
      <xdr:rowOff>108528</xdr:rowOff>
    </xdr:to>
    <xdr:sp macro="" textlink="$AI$25">
      <xdr:nvSpPr>
        <xdr:cNvPr id="18" name="TextBox 474"/>
        <xdr:cNvSpPr txBox="1"/>
      </xdr:nvSpPr>
      <xdr:spPr bwMode="auto">
        <a:xfrm>
          <a:off x="2072607" y="2366530"/>
          <a:ext cx="1642144" cy="256598"/>
        </a:xfrm>
        <a:prstGeom prst="rect">
          <a:avLst/>
        </a:prstGeom>
        <a:solidFill>
          <a:schemeClr val="bg1">
            <a:lumMod val="5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b"/>
        <a:lstStyle/>
        <a:p>
          <a:pPr algn="ctr"/>
          <a:fld id="{8831DCDE-8219-4919-A3B2-09F891C3F944}" type="TxLink">
            <a:rPr lang="en-US" sz="1000" b="1" i="0" u="none" strike="noStrike">
              <a:solidFill>
                <a:schemeClr val="bg1"/>
              </a:solidFill>
              <a:latin typeface="Calibri"/>
              <a:cs typeface="Calibri"/>
            </a:rPr>
            <a:pPr algn="ctr"/>
            <a:t>Venda Média R$ (x1.000)</a:t>
          </a:fld>
          <a:endParaRPr lang="en-US" sz="1000" b="1">
            <a:solidFill>
              <a:schemeClr val="bg1"/>
            </a:solidFill>
            <a:latin typeface="+mn-lt"/>
            <a:cs typeface="Arial" pitchFamily="34" charset="0"/>
          </a:endParaRPr>
        </a:p>
      </xdr:txBody>
    </xdr:sp>
    <xdr:clientData/>
  </xdr:twoCellAnchor>
  <xdr:twoCellAnchor>
    <xdr:from>
      <xdr:col>6</xdr:col>
      <xdr:colOff>88866</xdr:colOff>
      <xdr:row>9</xdr:row>
      <xdr:rowOff>44621</xdr:rowOff>
    </xdr:from>
    <xdr:to>
      <xdr:col>8</xdr:col>
      <xdr:colOff>492746</xdr:colOff>
      <xdr:row>15</xdr:row>
      <xdr:rowOff>43993</xdr:rowOff>
    </xdr:to>
    <xdr:grpSp>
      <xdr:nvGrpSpPr>
        <xdr:cNvPr id="19" name="Grupo 18"/>
        <xdr:cNvGrpSpPr/>
      </xdr:nvGrpSpPr>
      <xdr:grpSpPr>
        <a:xfrm>
          <a:off x="2094129" y="1454989"/>
          <a:ext cx="1620406" cy="961899"/>
          <a:chOff x="222216" y="3968921"/>
          <a:chExt cx="1623080" cy="970922"/>
        </a:xfrm>
      </xdr:grpSpPr>
      <xdr:grpSp>
        <xdr:nvGrpSpPr>
          <xdr:cNvPr id="20" name="Grupo 95"/>
          <xdr:cNvGrpSpPr/>
        </xdr:nvGrpSpPr>
        <xdr:grpSpPr>
          <a:xfrm>
            <a:off x="222216" y="3968921"/>
            <a:ext cx="1623080" cy="860254"/>
            <a:chOff x="155541" y="4035596"/>
            <a:chExt cx="1623080" cy="860254"/>
          </a:xfrm>
        </xdr:grpSpPr>
        <xdr:sp macro="" textlink="'Dashboard Projeção'!AJ49">
          <xdr:nvSpPr>
            <xdr:cNvPr id="24" name="TextBox 476"/>
            <xdr:cNvSpPr txBox="1"/>
          </xdr:nvSpPr>
          <xdr:spPr bwMode="auto">
            <a:xfrm>
              <a:off x="312537" y="4686010"/>
              <a:ext cx="373263" cy="209840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wrap="square" rtlCol="0" anchor="ctr"/>
            <a:lstStyle/>
            <a:p>
              <a:pPr algn="ctr"/>
              <a:fld id="{1B0C47CE-FF0B-4BA4-BB41-6D34E9DB8EAF}" type="TxLink">
                <a:rPr lang="en-US" sz="700" b="1" i="0" u="none" strike="noStrike" cap="none" spc="0">
                  <a:ln>
                    <a:noFill/>
                  </a:ln>
                  <a:solidFill>
                    <a:srgbClr val="000000"/>
                  </a:solidFill>
                  <a:effectLst/>
                  <a:latin typeface="Calibri"/>
                  <a:cs typeface="Calibri"/>
                </a:rPr>
                <a:pPr algn="ctr"/>
                <a:t>0</a:t>
              </a:fld>
              <a:endParaRPr lang="en-US" sz="700" b="1" cap="none" spc="0">
                <a:ln>
                  <a:noFill/>
                </a:ln>
                <a:solidFill>
                  <a:sysClr val="windowText" lastClr="000000"/>
                </a:solidFill>
                <a:effectLst/>
                <a:latin typeface="+mn-lt"/>
              </a:endParaRPr>
            </a:p>
          </xdr:txBody>
        </xdr:sp>
        <xdr:sp macro="" textlink="'Dashboard Projeção'!AJ52">
          <xdr:nvSpPr>
            <xdr:cNvPr id="25" name="TextBox 477"/>
            <xdr:cNvSpPr txBox="1"/>
          </xdr:nvSpPr>
          <xdr:spPr bwMode="auto">
            <a:xfrm>
              <a:off x="428768" y="4464593"/>
              <a:ext cx="276082" cy="174082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wrap="square" rtlCol="0" anchor="ctr"/>
            <a:lstStyle/>
            <a:p>
              <a:pPr algn="ctr"/>
              <a:fld id="{85968F7D-94CF-4A0E-B103-1940FADC2106}" type="TxLink">
                <a:rPr lang="en-US" sz="700" b="1" i="0" u="none" strike="noStrike" cap="none" spc="0">
                  <a:ln>
                    <a:noFill/>
                  </a:ln>
                  <a:solidFill>
                    <a:srgbClr val="000000"/>
                  </a:solidFill>
                  <a:effectLst/>
                  <a:latin typeface="Calibri"/>
                  <a:cs typeface="Calibri"/>
                </a:rPr>
                <a:pPr algn="ctr"/>
                <a:t>60</a:t>
              </a:fld>
              <a:endParaRPr lang="en-US" sz="700" b="1" cap="none" spc="0">
                <a:ln>
                  <a:noFill/>
                </a:ln>
                <a:solidFill>
                  <a:sysClr val="windowText" lastClr="000000"/>
                </a:solidFill>
                <a:effectLst/>
                <a:latin typeface="+mn-lt"/>
              </a:endParaRPr>
            </a:p>
          </xdr:txBody>
        </xdr:sp>
        <xdr:sp macro="" textlink="'Dashboard Projeção'!AJ53">
          <xdr:nvSpPr>
            <xdr:cNvPr id="26" name="TextBox 478"/>
            <xdr:cNvSpPr txBox="1"/>
          </xdr:nvSpPr>
          <xdr:spPr bwMode="auto">
            <a:xfrm>
              <a:off x="654246" y="4268354"/>
              <a:ext cx="337024" cy="236971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wrap="square" rtlCol="0" anchor="ctr"/>
            <a:lstStyle/>
            <a:p>
              <a:pPr algn="ctr"/>
              <a:fld id="{79FCC565-1EF3-4151-97B9-E07903E238C5}" type="TxLink">
                <a:rPr lang="en-US" sz="700" b="1" i="0" u="none" strike="noStrike" cap="none" spc="0">
                  <a:ln>
                    <a:noFill/>
                  </a:ln>
                  <a:solidFill>
                    <a:srgbClr val="000000"/>
                  </a:solidFill>
                  <a:effectLst/>
                  <a:latin typeface="Calibri"/>
                  <a:cs typeface="Calibri"/>
                </a:rPr>
                <a:pPr algn="ctr"/>
                <a:t>120</a:t>
              </a:fld>
              <a:endParaRPr lang="en-US" sz="700" b="1" cap="none" spc="0">
                <a:ln>
                  <a:noFill/>
                </a:ln>
                <a:solidFill>
                  <a:sysClr val="windowText" lastClr="000000"/>
                </a:solidFill>
                <a:effectLst/>
                <a:latin typeface="+mn-lt"/>
              </a:endParaRPr>
            </a:p>
          </xdr:txBody>
        </xdr:sp>
        <xdr:sp macro="" textlink="'Dashboard Projeção'!AJ54">
          <xdr:nvSpPr>
            <xdr:cNvPr id="27" name="TextBox 479"/>
            <xdr:cNvSpPr txBox="1"/>
          </xdr:nvSpPr>
          <xdr:spPr bwMode="auto">
            <a:xfrm>
              <a:off x="943053" y="4291624"/>
              <a:ext cx="336355" cy="185126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wrap="square" rtlCol="0" anchor="ctr"/>
            <a:lstStyle/>
            <a:p>
              <a:pPr algn="ctr"/>
              <a:fld id="{C714E873-7F72-4BE5-A9CE-3B2A15A527C1}" type="TxLink">
                <a:rPr lang="en-US" sz="700" b="1" i="0" u="none" strike="noStrike" cap="none" spc="0">
                  <a:ln>
                    <a:noFill/>
                  </a:ln>
                  <a:solidFill>
                    <a:srgbClr val="000000"/>
                  </a:solidFill>
                  <a:effectLst/>
                  <a:latin typeface="Calibri"/>
                  <a:cs typeface="Calibri"/>
                </a:rPr>
                <a:pPr algn="ctr"/>
                <a:t>180</a:t>
              </a:fld>
              <a:endParaRPr lang="en-US" sz="700" b="1" cap="none" spc="0">
                <a:ln>
                  <a:noFill/>
                </a:ln>
                <a:solidFill>
                  <a:sysClr val="windowText" lastClr="000000"/>
                </a:solidFill>
                <a:effectLst/>
                <a:latin typeface="+mn-lt"/>
              </a:endParaRPr>
            </a:p>
          </xdr:txBody>
        </xdr:sp>
        <xdr:sp macro="" textlink="'Dashboard Projeção'!AJ55">
          <xdr:nvSpPr>
            <xdr:cNvPr id="28" name="TextBox 480"/>
            <xdr:cNvSpPr txBox="1"/>
          </xdr:nvSpPr>
          <xdr:spPr bwMode="auto">
            <a:xfrm>
              <a:off x="1154527" y="4440236"/>
              <a:ext cx="344677" cy="2079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wrap="square" rtlCol="0" anchor="ctr"/>
            <a:lstStyle/>
            <a:p>
              <a:pPr algn="ctr"/>
              <a:fld id="{7F40F307-D840-421F-AB59-8247F54B6654}" type="TxLink">
                <a:rPr lang="en-US" sz="700" b="1" i="0" u="none" strike="noStrike" cap="none" spc="0">
                  <a:ln>
                    <a:noFill/>
                  </a:ln>
                  <a:solidFill>
                    <a:srgbClr val="000000"/>
                  </a:solidFill>
                  <a:effectLst/>
                  <a:latin typeface="Calibri"/>
                  <a:cs typeface="Calibri"/>
                </a:rPr>
                <a:pPr algn="ctr"/>
                <a:t>240</a:t>
              </a:fld>
              <a:endParaRPr lang="en-US" sz="700" b="1" cap="none" spc="0">
                <a:ln>
                  <a:noFill/>
                </a:ln>
                <a:solidFill>
                  <a:sysClr val="windowText" lastClr="000000"/>
                </a:solidFill>
                <a:effectLst/>
                <a:latin typeface="+mn-lt"/>
              </a:endParaRPr>
            </a:p>
          </xdr:txBody>
        </xdr:sp>
        <xdr:sp macro="" textlink="'Dashboard Projeção'!AJ50">
          <xdr:nvSpPr>
            <xdr:cNvPr id="29" name="TextBox 481"/>
            <xdr:cNvSpPr txBox="1"/>
          </xdr:nvSpPr>
          <xdr:spPr bwMode="auto">
            <a:xfrm>
              <a:off x="1246835" y="4676485"/>
              <a:ext cx="334315" cy="21936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wrap="square" rtlCol="0" anchor="ctr"/>
            <a:lstStyle/>
            <a:p>
              <a:pPr algn="ctr"/>
              <a:fld id="{8A276996-F564-474E-8E1D-3FBC9EFCB5CE}" type="TxLink">
                <a:rPr lang="en-US" sz="700" b="1" i="0" u="none" strike="noStrike" cap="none" spc="0">
                  <a:ln>
                    <a:noFill/>
                  </a:ln>
                  <a:solidFill>
                    <a:srgbClr val="000000"/>
                  </a:solidFill>
                  <a:effectLst/>
                  <a:latin typeface="Calibri"/>
                  <a:cs typeface="Calibri"/>
                </a:rPr>
                <a:pPr algn="ctr"/>
                <a:t>300</a:t>
              </a:fld>
              <a:endParaRPr lang="en-US" sz="700" b="1" cap="none" spc="0">
                <a:ln>
                  <a:noFill/>
                </a:ln>
                <a:solidFill>
                  <a:sysClr val="windowText" lastClr="000000"/>
                </a:solidFill>
                <a:effectLst/>
                <a:latin typeface="+mn-lt"/>
              </a:endParaRPr>
            </a:p>
          </xdr:txBody>
        </xdr:sp>
        <xdr:grpSp>
          <xdr:nvGrpSpPr>
            <xdr:cNvPr id="30" name="Grupo 2141"/>
            <xdr:cNvGrpSpPr>
              <a:grpSpLocks noChangeAspect="1"/>
            </xdr:cNvGrpSpPr>
          </xdr:nvGrpSpPr>
          <xdr:grpSpPr>
            <a:xfrm>
              <a:off x="155541" y="4035596"/>
              <a:ext cx="1623080" cy="756000"/>
              <a:chOff x="212691" y="3873671"/>
              <a:chExt cx="2337595" cy="1088806"/>
            </a:xfrm>
          </xdr:grpSpPr>
          <xdr:sp macro="" textlink="">
            <xdr:nvSpPr>
              <xdr:cNvPr id="31" name="Freeform 362"/>
              <xdr:cNvSpPr>
                <a:spLocks/>
              </xdr:cNvSpPr>
            </xdr:nvSpPr>
            <xdr:spPr bwMode="auto">
              <a:xfrm>
                <a:off x="1044566" y="3873671"/>
                <a:ext cx="673845" cy="399537"/>
              </a:xfrm>
              <a:custGeom>
                <a:avLst/>
                <a:gdLst>
                  <a:gd name="T0" fmla="*/ 2147483647 w 2344"/>
                  <a:gd name="T1" fmla="*/ 2147483647 h 1470"/>
                  <a:gd name="T2" fmla="*/ 2147483647 w 2344"/>
                  <a:gd name="T3" fmla="*/ 2147483647 h 1470"/>
                  <a:gd name="T4" fmla="*/ 2147483647 w 2344"/>
                  <a:gd name="T5" fmla="*/ 2147483647 h 1470"/>
                  <a:gd name="T6" fmla="*/ 2147483647 w 2344"/>
                  <a:gd name="T7" fmla="*/ 2147483647 h 1470"/>
                  <a:gd name="T8" fmla="*/ 2147483647 w 2344"/>
                  <a:gd name="T9" fmla="*/ 2147483647 h 1470"/>
                  <a:gd name="T10" fmla="*/ 2147483647 w 2344"/>
                  <a:gd name="T11" fmla="*/ 2147483647 h 1470"/>
                  <a:gd name="T12" fmla="*/ 2147483647 w 2344"/>
                  <a:gd name="T13" fmla="*/ 2147483647 h 1470"/>
                  <a:gd name="T14" fmla="*/ 2147483647 w 2344"/>
                  <a:gd name="T15" fmla="*/ 2147483647 h 1470"/>
                  <a:gd name="T16" fmla="*/ 2147483647 w 2344"/>
                  <a:gd name="T17" fmla="*/ 2147483647 h 1470"/>
                  <a:gd name="T18" fmla="*/ 2147483647 w 2344"/>
                  <a:gd name="T19" fmla="*/ 2147483647 h 1470"/>
                  <a:gd name="T20" fmla="*/ 2147483647 w 2344"/>
                  <a:gd name="T21" fmla="*/ 2147483647 h 1470"/>
                  <a:gd name="T22" fmla="*/ 2147483647 w 2344"/>
                  <a:gd name="T23" fmla="*/ 2147483647 h 1470"/>
                  <a:gd name="T24" fmla="*/ 2147483647 w 2344"/>
                  <a:gd name="T25" fmla="*/ 2147483647 h 1470"/>
                  <a:gd name="T26" fmla="*/ 2147483647 w 2344"/>
                  <a:gd name="T27" fmla="*/ 2147483647 h 1470"/>
                  <a:gd name="T28" fmla="*/ 2147483647 w 2344"/>
                  <a:gd name="T29" fmla="*/ 2147483647 h 1470"/>
                  <a:gd name="T30" fmla="*/ 2147483647 w 2344"/>
                  <a:gd name="T31" fmla="*/ 2147483647 h 1470"/>
                  <a:gd name="T32" fmla="*/ 2147483647 w 2344"/>
                  <a:gd name="T33" fmla="*/ 2147483647 h 1470"/>
                  <a:gd name="T34" fmla="*/ 2147483647 w 2344"/>
                  <a:gd name="T35" fmla="*/ 0 h 1470"/>
                  <a:gd name="T36" fmla="*/ 2147483647 w 2344"/>
                  <a:gd name="T37" fmla="*/ 0 h 1470"/>
                  <a:gd name="T38" fmla="*/ 2147483647 w 2344"/>
                  <a:gd name="T39" fmla="*/ 2147483647 h 1470"/>
                  <a:gd name="T40" fmla="*/ 2147483647 w 2344"/>
                  <a:gd name="T41" fmla="*/ 2147483647 h 1470"/>
                  <a:gd name="T42" fmla="*/ 2147483647 w 2344"/>
                  <a:gd name="T43" fmla="*/ 2147483647 h 1470"/>
                  <a:gd name="T44" fmla="*/ 2147483647 w 2344"/>
                  <a:gd name="T45" fmla="*/ 2147483647 h 1470"/>
                  <a:gd name="T46" fmla="*/ 2147483647 w 2344"/>
                  <a:gd name="T47" fmla="*/ 2147483647 h 1470"/>
                  <a:gd name="T48" fmla="*/ 2147483647 w 2344"/>
                  <a:gd name="T49" fmla="*/ 2147483647 h 1470"/>
                  <a:gd name="T50" fmla="*/ 2147483647 w 2344"/>
                  <a:gd name="T51" fmla="*/ 2147483647 h 1470"/>
                  <a:gd name="T52" fmla="*/ 2147483647 w 2344"/>
                  <a:gd name="T53" fmla="*/ 2147483647 h 1470"/>
                  <a:gd name="T54" fmla="*/ 2147483647 w 2344"/>
                  <a:gd name="T55" fmla="*/ 2147483647 h 1470"/>
                  <a:gd name="T56" fmla="*/ 2147483647 w 2344"/>
                  <a:gd name="T57" fmla="*/ 2147483647 h 1470"/>
                  <a:gd name="T58" fmla="*/ 2147483647 w 2344"/>
                  <a:gd name="T59" fmla="*/ 2147483647 h 1470"/>
                  <a:gd name="T60" fmla="*/ 2147483647 w 2344"/>
                  <a:gd name="T61" fmla="*/ 2147483647 h 1470"/>
                  <a:gd name="T62" fmla="*/ 2147483647 w 2344"/>
                  <a:gd name="T63" fmla="*/ 2147483647 h 1470"/>
                  <a:gd name="T64" fmla="*/ 2147483647 w 2344"/>
                  <a:gd name="T65" fmla="*/ 2147483647 h 1470"/>
                  <a:gd name="T66" fmla="*/ 2147483647 w 2344"/>
                  <a:gd name="T67" fmla="*/ 2147483647 h 1470"/>
                  <a:gd name="T68" fmla="*/ 2147483647 w 2344"/>
                  <a:gd name="T69" fmla="*/ 2147483647 h 1470"/>
                  <a:gd name="T70" fmla="*/ 2147483647 w 2344"/>
                  <a:gd name="T71" fmla="*/ 2147483647 h 1470"/>
                  <a:gd name="T72" fmla="*/ 2147483647 w 2344"/>
                  <a:gd name="T73" fmla="*/ 2147483647 h 1470"/>
                  <a:gd name="T74" fmla="*/ 2147483647 w 2344"/>
                  <a:gd name="T75" fmla="*/ 2147483647 h 1470"/>
                  <a:gd name="T76" fmla="*/ 2147483647 w 2344"/>
                  <a:gd name="T77" fmla="*/ 2147483647 h 1470"/>
                  <a:gd name="T78" fmla="*/ 2147483647 w 2344"/>
                  <a:gd name="T79" fmla="*/ 2147483647 h 1470"/>
                  <a:gd name="T80" fmla="*/ 2147483647 w 2344"/>
                  <a:gd name="T81" fmla="*/ 2147483647 h 1470"/>
                  <a:gd name="T82" fmla="*/ 2147483647 w 2344"/>
                  <a:gd name="T83" fmla="*/ 2147483647 h 1470"/>
                  <a:gd name="T84" fmla="*/ 2147483647 w 2344"/>
                  <a:gd name="T85" fmla="*/ 2147483647 h 1470"/>
                  <a:gd name="T86" fmla="*/ 2147483647 w 2344"/>
                  <a:gd name="T87" fmla="*/ 2147483647 h 1470"/>
                  <a:gd name="T88" fmla="*/ 2147483647 w 2344"/>
                  <a:gd name="T89" fmla="*/ 2147483647 h 1470"/>
                  <a:gd name="T90" fmla="*/ 2147483647 w 2344"/>
                  <a:gd name="T91" fmla="*/ 2147483647 h 1470"/>
                  <a:gd name="T92" fmla="*/ 2147483647 w 2344"/>
                  <a:gd name="T93" fmla="*/ 2147483647 h 1470"/>
                  <a:gd name="T94" fmla="*/ 2147483647 w 2344"/>
                  <a:gd name="T95" fmla="*/ 2147483647 h 1470"/>
                  <a:gd name="T96" fmla="*/ 2147483647 w 2344"/>
                  <a:gd name="T97" fmla="*/ 2147483647 h 1470"/>
                  <a:gd name="T98" fmla="*/ 2147483647 w 2344"/>
                  <a:gd name="T99" fmla="*/ 2147483647 h 1470"/>
                  <a:gd name="T100" fmla="*/ 2147483647 w 2344"/>
                  <a:gd name="T101" fmla="*/ 2147483647 h 1470"/>
                  <a:gd name="T102" fmla="*/ 2147483647 w 2344"/>
                  <a:gd name="T103" fmla="*/ 2147483647 h 1470"/>
                  <a:gd name="T104" fmla="*/ 2147483647 w 2344"/>
                  <a:gd name="T105" fmla="*/ 2147483647 h 1470"/>
                  <a:gd name="T106" fmla="*/ 2147483647 w 2344"/>
                  <a:gd name="T107" fmla="*/ 2147483647 h 1470"/>
                  <a:gd name="T108" fmla="*/ 2147483647 w 2344"/>
                  <a:gd name="T109" fmla="*/ 2147483647 h 1470"/>
                  <a:gd name="T110" fmla="*/ 2147483647 w 2344"/>
                  <a:gd name="T111" fmla="*/ 2147483647 h 1470"/>
                  <a:gd name="T112" fmla="*/ 2147483647 w 2344"/>
                  <a:gd name="T113" fmla="*/ 2147483647 h 1470"/>
                  <a:gd name="T114" fmla="*/ 2147483647 w 2344"/>
                  <a:gd name="T115" fmla="*/ 2147483647 h 1470"/>
                  <a:gd name="T116" fmla="*/ 2147483647 w 2344"/>
                  <a:gd name="T117" fmla="*/ 2147483647 h 1470"/>
                  <a:gd name="T118" fmla="*/ 2147483647 w 2344"/>
                  <a:gd name="T119" fmla="*/ 2147483647 h 1470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  <a:gd name="T132" fmla="*/ 0 60000 65536"/>
                  <a:gd name="T133" fmla="*/ 0 60000 65536"/>
                  <a:gd name="T134" fmla="*/ 0 60000 65536"/>
                  <a:gd name="T135" fmla="*/ 0 60000 65536"/>
                  <a:gd name="T136" fmla="*/ 0 60000 65536"/>
                  <a:gd name="T137" fmla="*/ 0 60000 65536"/>
                  <a:gd name="T138" fmla="*/ 0 60000 65536"/>
                  <a:gd name="T139" fmla="*/ 0 60000 65536"/>
                  <a:gd name="T140" fmla="*/ 0 60000 65536"/>
                  <a:gd name="T141" fmla="*/ 0 60000 65536"/>
                  <a:gd name="T142" fmla="*/ 0 60000 65536"/>
                  <a:gd name="T143" fmla="*/ 0 60000 65536"/>
                  <a:gd name="T144" fmla="*/ 0 60000 65536"/>
                  <a:gd name="T145" fmla="*/ 0 60000 65536"/>
                  <a:gd name="T146" fmla="*/ 0 60000 65536"/>
                  <a:gd name="T147" fmla="*/ 0 60000 65536"/>
                  <a:gd name="T148" fmla="*/ 0 60000 65536"/>
                  <a:gd name="T149" fmla="*/ 0 60000 65536"/>
                  <a:gd name="T150" fmla="*/ 0 60000 65536"/>
                  <a:gd name="T151" fmla="*/ 0 60000 65536"/>
                  <a:gd name="T152" fmla="*/ 0 60000 65536"/>
                  <a:gd name="T153" fmla="*/ 0 60000 65536"/>
                  <a:gd name="T154" fmla="*/ 0 60000 65536"/>
                  <a:gd name="T155" fmla="*/ 0 60000 65536"/>
                  <a:gd name="T156" fmla="*/ 0 60000 65536"/>
                  <a:gd name="T157" fmla="*/ 0 60000 65536"/>
                  <a:gd name="T158" fmla="*/ 0 60000 65536"/>
                  <a:gd name="T159" fmla="*/ 0 60000 65536"/>
                  <a:gd name="T160" fmla="*/ 0 60000 65536"/>
                  <a:gd name="T161" fmla="*/ 0 60000 65536"/>
                  <a:gd name="T162" fmla="*/ 0 60000 65536"/>
                  <a:gd name="T163" fmla="*/ 0 60000 65536"/>
                  <a:gd name="T164" fmla="*/ 0 60000 65536"/>
                  <a:gd name="T165" fmla="*/ 0 60000 65536"/>
                  <a:gd name="T166" fmla="*/ 0 60000 65536"/>
                  <a:gd name="T167" fmla="*/ 0 60000 65536"/>
                  <a:gd name="T168" fmla="*/ 0 60000 65536"/>
                  <a:gd name="T169" fmla="*/ 0 60000 65536"/>
                  <a:gd name="T170" fmla="*/ 0 60000 65536"/>
                  <a:gd name="T171" fmla="*/ 0 60000 65536"/>
                  <a:gd name="T172" fmla="*/ 0 60000 65536"/>
                  <a:gd name="T173" fmla="*/ 0 60000 65536"/>
                  <a:gd name="T174" fmla="*/ 0 60000 65536"/>
                  <a:gd name="T175" fmla="*/ 0 60000 65536"/>
                  <a:gd name="T176" fmla="*/ 0 60000 65536"/>
                  <a:gd name="T177" fmla="*/ 0 60000 65536"/>
                  <a:gd name="T178" fmla="*/ 0 60000 65536"/>
                  <a:gd name="T179" fmla="*/ 0 60000 65536"/>
                  <a:gd name="T180" fmla="*/ 0 w 2344"/>
                  <a:gd name="T181" fmla="*/ 0 h 1470"/>
                  <a:gd name="T182" fmla="*/ 2344 w 2344"/>
                  <a:gd name="T183" fmla="*/ 1470 h 1470"/>
                </a:gdLst>
                <a:ahLst/>
                <a:cxnLst>
                  <a:cxn ang="T120">
                    <a:pos x="T0" y="T1"/>
                  </a:cxn>
                  <a:cxn ang="T121">
                    <a:pos x="T2" y="T3"/>
                  </a:cxn>
                  <a:cxn ang="T122">
                    <a:pos x="T4" y="T5"/>
                  </a:cxn>
                  <a:cxn ang="T123">
                    <a:pos x="T6" y="T7"/>
                  </a:cxn>
                  <a:cxn ang="T124">
                    <a:pos x="T8" y="T9"/>
                  </a:cxn>
                  <a:cxn ang="T125">
                    <a:pos x="T10" y="T11"/>
                  </a:cxn>
                  <a:cxn ang="T126">
                    <a:pos x="T12" y="T13"/>
                  </a:cxn>
                  <a:cxn ang="T127">
                    <a:pos x="T14" y="T15"/>
                  </a:cxn>
                  <a:cxn ang="T128">
                    <a:pos x="T16" y="T17"/>
                  </a:cxn>
                  <a:cxn ang="T129">
                    <a:pos x="T18" y="T19"/>
                  </a:cxn>
                  <a:cxn ang="T130">
                    <a:pos x="T20" y="T21"/>
                  </a:cxn>
                  <a:cxn ang="T131">
                    <a:pos x="T22" y="T23"/>
                  </a:cxn>
                  <a:cxn ang="T132">
                    <a:pos x="T24" y="T25"/>
                  </a:cxn>
                  <a:cxn ang="T133">
                    <a:pos x="T26" y="T27"/>
                  </a:cxn>
                  <a:cxn ang="T134">
                    <a:pos x="T28" y="T29"/>
                  </a:cxn>
                  <a:cxn ang="T135">
                    <a:pos x="T30" y="T31"/>
                  </a:cxn>
                  <a:cxn ang="T136">
                    <a:pos x="T32" y="T33"/>
                  </a:cxn>
                  <a:cxn ang="T137">
                    <a:pos x="T34" y="T35"/>
                  </a:cxn>
                  <a:cxn ang="T138">
                    <a:pos x="T36" y="T37"/>
                  </a:cxn>
                  <a:cxn ang="T139">
                    <a:pos x="T38" y="T39"/>
                  </a:cxn>
                  <a:cxn ang="T140">
                    <a:pos x="T40" y="T41"/>
                  </a:cxn>
                  <a:cxn ang="T141">
                    <a:pos x="T42" y="T43"/>
                  </a:cxn>
                  <a:cxn ang="T142">
                    <a:pos x="T44" y="T45"/>
                  </a:cxn>
                  <a:cxn ang="T143">
                    <a:pos x="T46" y="T47"/>
                  </a:cxn>
                  <a:cxn ang="T144">
                    <a:pos x="T48" y="T49"/>
                  </a:cxn>
                  <a:cxn ang="T145">
                    <a:pos x="T50" y="T51"/>
                  </a:cxn>
                  <a:cxn ang="T146">
                    <a:pos x="T52" y="T53"/>
                  </a:cxn>
                  <a:cxn ang="T147">
                    <a:pos x="T54" y="T55"/>
                  </a:cxn>
                  <a:cxn ang="T148">
                    <a:pos x="T56" y="T57"/>
                  </a:cxn>
                  <a:cxn ang="T149">
                    <a:pos x="T58" y="T59"/>
                  </a:cxn>
                  <a:cxn ang="T150">
                    <a:pos x="T60" y="T61"/>
                  </a:cxn>
                  <a:cxn ang="T151">
                    <a:pos x="T62" y="T63"/>
                  </a:cxn>
                  <a:cxn ang="T152">
                    <a:pos x="T64" y="T65"/>
                  </a:cxn>
                  <a:cxn ang="T153">
                    <a:pos x="T66" y="T67"/>
                  </a:cxn>
                  <a:cxn ang="T154">
                    <a:pos x="T68" y="T69"/>
                  </a:cxn>
                  <a:cxn ang="T155">
                    <a:pos x="T70" y="T71"/>
                  </a:cxn>
                  <a:cxn ang="T156">
                    <a:pos x="T72" y="T73"/>
                  </a:cxn>
                  <a:cxn ang="T157">
                    <a:pos x="T74" y="T75"/>
                  </a:cxn>
                  <a:cxn ang="T158">
                    <a:pos x="T76" y="T77"/>
                  </a:cxn>
                  <a:cxn ang="T159">
                    <a:pos x="T78" y="T79"/>
                  </a:cxn>
                  <a:cxn ang="T160">
                    <a:pos x="T80" y="T81"/>
                  </a:cxn>
                  <a:cxn ang="T161">
                    <a:pos x="T82" y="T83"/>
                  </a:cxn>
                  <a:cxn ang="T162">
                    <a:pos x="T84" y="T85"/>
                  </a:cxn>
                  <a:cxn ang="T163">
                    <a:pos x="T86" y="T87"/>
                  </a:cxn>
                  <a:cxn ang="T164">
                    <a:pos x="T88" y="T89"/>
                  </a:cxn>
                  <a:cxn ang="T165">
                    <a:pos x="T90" y="T91"/>
                  </a:cxn>
                  <a:cxn ang="T166">
                    <a:pos x="T92" y="T93"/>
                  </a:cxn>
                  <a:cxn ang="T167">
                    <a:pos x="T94" y="T95"/>
                  </a:cxn>
                  <a:cxn ang="T168">
                    <a:pos x="T96" y="T97"/>
                  </a:cxn>
                  <a:cxn ang="T169">
                    <a:pos x="T98" y="T99"/>
                  </a:cxn>
                  <a:cxn ang="T170">
                    <a:pos x="T100" y="T101"/>
                  </a:cxn>
                  <a:cxn ang="T171">
                    <a:pos x="T102" y="T103"/>
                  </a:cxn>
                  <a:cxn ang="T172">
                    <a:pos x="T104" y="T105"/>
                  </a:cxn>
                  <a:cxn ang="T173">
                    <a:pos x="T106" y="T107"/>
                  </a:cxn>
                  <a:cxn ang="T174">
                    <a:pos x="T108" y="T109"/>
                  </a:cxn>
                  <a:cxn ang="T175">
                    <a:pos x="T110" y="T111"/>
                  </a:cxn>
                  <a:cxn ang="T176">
                    <a:pos x="T112" y="T113"/>
                  </a:cxn>
                  <a:cxn ang="T177">
                    <a:pos x="T114" y="T115"/>
                  </a:cxn>
                  <a:cxn ang="T178">
                    <a:pos x="T116" y="T117"/>
                  </a:cxn>
                  <a:cxn ang="T179">
                    <a:pos x="T118" y="T119"/>
                  </a:cxn>
                </a:cxnLst>
                <a:rect l="T180" t="T181" r="T182" b="T183"/>
                <a:pathLst>
                  <a:path w="2344" h="1470">
                    <a:moveTo>
                      <a:pt x="1953" y="1470"/>
                    </a:moveTo>
                    <a:lnTo>
                      <a:pt x="1986" y="1362"/>
                    </a:lnTo>
                    <a:lnTo>
                      <a:pt x="2018" y="1254"/>
                    </a:lnTo>
                    <a:lnTo>
                      <a:pt x="2051" y="1146"/>
                    </a:lnTo>
                    <a:lnTo>
                      <a:pt x="2083" y="1038"/>
                    </a:lnTo>
                    <a:lnTo>
                      <a:pt x="2116" y="929"/>
                    </a:lnTo>
                    <a:lnTo>
                      <a:pt x="2149" y="821"/>
                    </a:lnTo>
                    <a:lnTo>
                      <a:pt x="2181" y="713"/>
                    </a:lnTo>
                    <a:lnTo>
                      <a:pt x="2214" y="605"/>
                    </a:lnTo>
                    <a:lnTo>
                      <a:pt x="2246" y="497"/>
                    </a:lnTo>
                    <a:lnTo>
                      <a:pt x="2279" y="389"/>
                    </a:lnTo>
                    <a:lnTo>
                      <a:pt x="2311" y="281"/>
                    </a:lnTo>
                    <a:lnTo>
                      <a:pt x="2344" y="172"/>
                    </a:lnTo>
                    <a:lnTo>
                      <a:pt x="2296" y="158"/>
                    </a:lnTo>
                    <a:lnTo>
                      <a:pt x="2249" y="145"/>
                    </a:lnTo>
                    <a:lnTo>
                      <a:pt x="2201" y="132"/>
                    </a:lnTo>
                    <a:lnTo>
                      <a:pt x="2153" y="120"/>
                    </a:lnTo>
                    <a:lnTo>
                      <a:pt x="2105" y="108"/>
                    </a:lnTo>
                    <a:lnTo>
                      <a:pt x="2057" y="97"/>
                    </a:lnTo>
                    <a:lnTo>
                      <a:pt x="2008" y="87"/>
                    </a:lnTo>
                    <a:lnTo>
                      <a:pt x="1960" y="77"/>
                    </a:lnTo>
                    <a:lnTo>
                      <a:pt x="1911" y="68"/>
                    </a:lnTo>
                    <a:lnTo>
                      <a:pt x="1862" y="59"/>
                    </a:lnTo>
                    <a:lnTo>
                      <a:pt x="1813" y="51"/>
                    </a:lnTo>
                    <a:lnTo>
                      <a:pt x="1764" y="43"/>
                    </a:lnTo>
                    <a:lnTo>
                      <a:pt x="1715" y="36"/>
                    </a:lnTo>
                    <a:lnTo>
                      <a:pt x="1666" y="30"/>
                    </a:lnTo>
                    <a:lnTo>
                      <a:pt x="1617" y="24"/>
                    </a:lnTo>
                    <a:lnTo>
                      <a:pt x="1568" y="19"/>
                    </a:lnTo>
                    <a:lnTo>
                      <a:pt x="1518" y="15"/>
                    </a:lnTo>
                    <a:lnTo>
                      <a:pt x="1469" y="11"/>
                    </a:lnTo>
                    <a:lnTo>
                      <a:pt x="1420" y="7"/>
                    </a:lnTo>
                    <a:lnTo>
                      <a:pt x="1370" y="5"/>
                    </a:lnTo>
                    <a:lnTo>
                      <a:pt x="1321" y="3"/>
                    </a:lnTo>
                    <a:lnTo>
                      <a:pt x="1271" y="1"/>
                    </a:lnTo>
                    <a:lnTo>
                      <a:pt x="1222" y="0"/>
                    </a:lnTo>
                    <a:lnTo>
                      <a:pt x="1172" y="0"/>
                    </a:lnTo>
                    <a:lnTo>
                      <a:pt x="1123" y="0"/>
                    </a:lnTo>
                    <a:lnTo>
                      <a:pt x="1073" y="1"/>
                    </a:lnTo>
                    <a:lnTo>
                      <a:pt x="1024" y="3"/>
                    </a:lnTo>
                    <a:lnTo>
                      <a:pt x="974" y="5"/>
                    </a:lnTo>
                    <a:lnTo>
                      <a:pt x="925" y="7"/>
                    </a:lnTo>
                    <a:lnTo>
                      <a:pt x="875" y="11"/>
                    </a:lnTo>
                    <a:lnTo>
                      <a:pt x="826" y="15"/>
                    </a:lnTo>
                    <a:lnTo>
                      <a:pt x="777" y="19"/>
                    </a:lnTo>
                    <a:lnTo>
                      <a:pt x="727" y="24"/>
                    </a:lnTo>
                    <a:lnTo>
                      <a:pt x="678" y="30"/>
                    </a:lnTo>
                    <a:lnTo>
                      <a:pt x="629" y="36"/>
                    </a:lnTo>
                    <a:lnTo>
                      <a:pt x="580" y="43"/>
                    </a:lnTo>
                    <a:lnTo>
                      <a:pt x="531" y="51"/>
                    </a:lnTo>
                    <a:lnTo>
                      <a:pt x="482" y="59"/>
                    </a:lnTo>
                    <a:lnTo>
                      <a:pt x="433" y="68"/>
                    </a:lnTo>
                    <a:lnTo>
                      <a:pt x="385" y="77"/>
                    </a:lnTo>
                    <a:lnTo>
                      <a:pt x="336" y="87"/>
                    </a:lnTo>
                    <a:lnTo>
                      <a:pt x="288" y="97"/>
                    </a:lnTo>
                    <a:lnTo>
                      <a:pt x="239" y="108"/>
                    </a:lnTo>
                    <a:lnTo>
                      <a:pt x="191" y="120"/>
                    </a:lnTo>
                    <a:lnTo>
                      <a:pt x="143" y="132"/>
                    </a:lnTo>
                    <a:lnTo>
                      <a:pt x="96" y="145"/>
                    </a:lnTo>
                    <a:lnTo>
                      <a:pt x="48" y="158"/>
                    </a:lnTo>
                    <a:lnTo>
                      <a:pt x="0" y="172"/>
                    </a:lnTo>
                    <a:lnTo>
                      <a:pt x="33" y="281"/>
                    </a:lnTo>
                    <a:lnTo>
                      <a:pt x="66" y="389"/>
                    </a:lnTo>
                    <a:lnTo>
                      <a:pt x="98" y="497"/>
                    </a:lnTo>
                    <a:lnTo>
                      <a:pt x="131" y="605"/>
                    </a:lnTo>
                    <a:lnTo>
                      <a:pt x="163" y="713"/>
                    </a:lnTo>
                    <a:lnTo>
                      <a:pt x="196" y="821"/>
                    </a:lnTo>
                    <a:lnTo>
                      <a:pt x="228" y="929"/>
                    </a:lnTo>
                    <a:lnTo>
                      <a:pt x="261" y="1038"/>
                    </a:lnTo>
                    <a:lnTo>
                      <a:pt x="293" y="1146"/>
                    </a:lnTo>
                    <a:lnTo>
                      <a:pt x="326" y="1254"/>
                    </a:lnTo>
                    <a:lnTo>
                      <a:pt x="358" y="1362"/>
                    </a:lnTo>
                    <a:lnTo>
                      <a:pt x="391" y="1470"/>
                    </a:lnTo>
                    <a:lnTo>
                      <a:pt x="423" y="1461"/>
                    </a:lnTo>
                    <a:lnTo>
                      <a:pt x="454" y="1452"/>
                    </a:lnTo>
                    <a:lnTo>
                      <a:pt x="486" y="1443"/>
                    </a:lnTo>
                    <a:lnTo>
                      <a:pt x="518" y="1435"/>
                    </a:lnTo>
                    <a:lnTo>
                      <a:pt x="550" y="1427"/>
                    </a:lnTo>
                    <a:lnTo>
                      <a:pt x="583" y="1420"/>
                    </a:lnTo>
                    <a:lnTo>
                      <a:pt x="615" y="1413"/>
                    </a:lnTo>
                    <a:lnTo>
                      <a:pt x="647" y="1406"/>
                    </a:lnTo>
                    <a:lnTo>
                      <a:pt x="680" y="1400"/>
                    </a:lnTo>
                    <a:lnTo>
                      <a:pt x="712" y="1394"/>
                    </a:lnTo>
                    <a:lnTo>
                      <a:pt x="745" y="1389"/>
                    </a:lnTo>
                    <a:lnTo>
                      <a:pt x="777" y="1384"/>
                    </a:lnTo>
                    <a:lnTo>
                      <a:pt x="810" y="1379"/>
                    </a:lnTo>
                    <a:lnTo>
                      <a:pt x="843" y="1375"/>
                    </a:lnTo>
                    <a:lnTo>
                      <a:pt x="876" y="1371"/>
                    </a:lnTo>
                    <a:lnTo>
                      <a:pt x="909" y="1368"/>
                    </a:lnTo>
                    <a:lnTo>
                      <a:pt x="941" y="1365"/>
                    </a:lnTo>
                    <a:lnTo>
                      <a:pt x="974" y="1362"/>
                    </a:lnTo>
                    <a:lnTo>
                      <a:pt x="1007" y="1360"/>
                    </a:lnTo>
                    <a:lnTo>
                      <a:pt x="1040" y="1358"/>
                    </a:lnTo>
                    <a:lnTo>
                      <a:pt x="1073" y="1357"/>
                    </a:lnTo>
                    <a:lnTo>
                      <a:pt x="1106" y="1356"/>
                    </a:lnTo>
                    <a:lnTo>
                      <a:pt x="1139" y="1355"/>
                    </a:lnTo>
                    <a:lnTo>
                      <a:pt x="1172" y="1355"/>
                    </a:lnTo>
                    <a:lnTo>
                      <a:pt x="1205" y="1355"/>
                    </a:lnTo>
                    <a:lnTo>
                      <a:pt x="1238" y="1356"/>
                    </a:lnTo>
                    <a:lnTo>
                      <a:pt x="1271" y="1357"/>
                    </a:lnTo>
                    <a:lnTo>
                      <a:pt x="1304" y="1358"/>
                    </a:lnTo>
                    <a:lnTo>
                      <a:pt x="1337" y="1360"/>
                    </a:lnTo>
                    <a:lnTo>
                      <a:pt x="1370" y="1362"/>
                    </a:lnTo>
                    <a:lnTo>
                      <a:pt x="1403" y="1365"/>
                    </a:lnTo>
                    <a:lnTo>
                      <a:pt x="1436" y="1368"/>
                    </a:lnTo>
                    <a:lnTo>
                      <a:pt x="1469" y="1371"/>
                    </a:lnTo>
                    <a:lnTo>
                      <a:pt x="1501" y="1375"/>
                    </a:lnTo>
                    <a:lnTo>
                      <a:pt x="1534" y="1379"/>
                    </a:lnTo>
                    <a:lnTo>
                      <a:pt x="1567" y="1384"/>
                    </a:lnTo>
                    <a:lnTo>
                      <a:pt x="1600" y="1389"/>
                    </a:lnTo>
                    <a:lnTo>
                      <a:pt x="1632" y="1394"/>
                    </a:lnTo>
                    <a:lnTo>
                      <a:pt x="1665" y="1400"/>
                    </a:lnTo>
                    <a:lnTo>
                      <a:pt x="1697" y="1406"/>
                    </a:lnTo>
                    <a:lnTo>
                      <a:pt x="1730" y="1413"/>
                    </a:lnTo>
                    <a:lnTo>
                      <a:pt x="1762" y="1420"/>
                    </a:lnTo>
                    <a:lnTo>
                      <a:pt x="1794" y="1427"/>
                    </a:lnTo>
                    <a:lnTo>
                      <a:pt x="1826" y="1435"/>
                    </a:lnTo>
                    <a:lnTo>
                      <a:pt x="1858" y="1443"/>
                    </a:lnTo>
                    <a:lnTo>
                      <a:pt x="1890" y="1452"/>
                    </a:lnTo>
                    <a:lnTo>
                      <a:pt x="1922" y="1461"/>
                    </a:lnTo>
                    <a:lnTo>
                      <a:pt x="1953" y="1470"/>
                    </a:lnTo>
                  </a:path>
                </a:pathLst>
              </a:custGeom>
              <a:solidFill>
                <a:srgbClr val="FFC000"/>
              </a:solidFill>
              <a:ln w="25400">
                <a:noFill/>
                <a:prstDash val="solid"/>
                <a:round/>
                <a:headEnd/>
                <a:tailEnd/>
              </a:ln>
              <a:effectLst>
                <a:outerShdw blurRad="44450" dist="27940" dir="5400000" algn="ctr">
                  <a:srgbClr val="000000">
                    <a:alpha val="32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balanced" dir="t">
                  <a:rot lat="0" lon="0" rev="8700000"/>
                </a:lightRig>
              </a:scene3d>
              <a:sp3d>
                <a:bevelT w="190500" h="38100"/>
              </a:sp3d>
            </xdr:spPr>
          </xdr:sp>
          <xdr:sp macro="" textlink="">
            <xdr:nvSpPr>
              <xdr:cNvPr id="32" name="Freeform 367"/>
              <xdr:cNvSpPr>
                <a:spLocks/>
              </xdr:cNvSpPr>
            </xdr:nvSpPr>
            <xdr:spPr bwMode="auto">
              <a:xfrm>
                <a:off x="1638524" y="3935368"/>
                <a:ext cx="673538" cy="597403"/>
              </a:xfrm>
              <a:custGeom>
                <a:avLst/>
                <a:gdLst>
                  <a:gd name="T0" fmla="*/ 2147483647 w 2342"/>
                  <a:gd name="T1" fmla="*/ 2147483647 h 2198"/>
                  <a:gd name="T2" fmla="*/ 2147483647 w 2342"/>
                  <a:gd name="T3" fmla="*/ 2147483647 h 2198"/>
                  <a:gd name="T4" fmla="*/ 2147483647 w 2342"/>
                  <a:gd name="T5" fmla="*/ 2147483647 h 2198"/>
                  <a:gd name="T6" fmla="*/ 2147483647 w 2342"/>
                  <a:gd name="T7" fmla="*/ 2147483647 h 2198"/>
                  <a:gd name="T8" fmla="*/ 2147483647 w 2342"/>
                  <a:gd name="T9" fmla="*/ 2147483647 h 2198"/>
                  <a:gd name="T10" fmla="*/ 2147483647 w 2342"/>
                  <a:gd name="T11" fmla="*/ 2147483647 h 2198"/>
                  <a:gd name="T12" fmla="*/ 2147483647 w 2342"/>
                  <a:gd name="T13" fmla="*/ 2147483647 h 2198"/>
                  <a:gd name="T14" fmla="*/ 2147483647 w 2342"/>
                  <a:gd name="T15" fmla="*/ 2147483647 h 2198"/>
                  <a:gd name="T16" fmla="*/ 2147483647 w 2342"/>
                  <a:gd name="T17" fmla="*/ 2147483647 h 2198"/>
                  <a:gd name="T18" fmla="*/ 2147483647 w 2342"/>
                  <a:gd name="T19" fmla="*/ 2147483647 h 2198"/>
                  <a:gd name="T20" fmla="*/ 2147483647 w 2342"/>
                  <a:gd name="T21" fmla="*/ 2147483647 h 2198"/>
                  <a:gd name="T22" fmla="*/ 2147483647 w 2342"/>
                  <a:gd name="T23" fmla="*/ 2147483647 h 2198"/>
                  <a:gd name="T24" fmla="*/ 2147483647 w 2342"/>
                  <a:gd name="T25" fmla="*/ 2147483647 h 2198"/>
                  <a:gd name="T26" fmla="*/ 2147483647 w 2342"/>
                  <a:gd name="T27" fmla="*/ 2147483647 h 2198"/>
                  <a:gd name="T28" fmla="*/ 2147483647 w 2342"/>
                  <a:gd name="T29" fmla="*/ 2147483647 h 2198"/>
                  <a:gd name="T30" fmla="*/ 2147483647 w 2342"/>
                  <a:gd name="T31" fmla="*/ 2147483647 h 2198"/>
                  <a:gd name="T32" fmla="*/ 2147483647 w 2342"/>
                  <a:gd name="T33" fmla="*/ 2147483647 h 2198"/>
                  <a:gd name="T34" fmla="*/ 2147483647 w 2342"/>
                  <a:gd name="T35" fmla="*/ 2147483647 h 2198"/>
                  <a:gd name="T36" fmla="*/ 2147483647 w 2342"/>
                  <a:gd name="T37" fmla="*/ 2147483647 h 2198"/>
                  <a:gd name="T38" fmla="*/ 2147483647 w 2342"/>
                  <a:gd name="T39" fmla="*/ 2147483647 h 2198"/>
                  <a:gd name="T40" fmla="*/ 2147483647 w 2342"/>
                  <a:gd name="T41" fmla="*/ 2147483647 h 2198"/>
                  <a:gd name="T42" fmla="*/ 2147483647 w 2342"/>
                  <a:gd name="T43" fmla="*/ 2147483647 h 2198"/>
                  <a:gd name="T44" fmla="*/ 2147483647 w 2342"/>
                  <a:gd name="T45" fmla="*/ 2147483647 h 2198"/>
                  <a:gd name="T46" fmla="*/ 2147483647 w 2342"/>
                  <a:gd name="T47" fmla="*/ 2147483647 h 2198"/>
                  <a:gd name="T48" fmla="*/ 2147483647 w 2342"/>
                  <a:gd name="T49" fmla="*/ 2147483647 h 2198"/>
                  <a:gd name="T50" fmla="*/ 2147483647 w 2342"/>
                  <a:gd name="T51" fmla="*/ 2147483647 h 2198"/>
                  <a:gd name="T52" fmla="*/ 2147483647 w 2342"/>
                  <a:gd name="T53" fmla="*/ 2147483647 h 2198"/>
                  <a:gd name="T54" fmla="*/ 2147483647 w 2342"/>
                  <a:gd name="T55" fmla="*/ 2147483647 h 2198"/>
                  <a:gd name="T56" fmla="*/ 2147483647 w 2342"/>
                  <a:gd name="T57" fmla="*/ 2147483647 h 2198"/>
                  <a:gd name="T58" fmla="*/ 2147483647 w 2342"/>
                  <a:gd name="T59" fmla="*/ 2147483647 h 2198"/>
                  <a:gd name="T60" fmla="*/ 2147483647 w 2342"/>
                  <a:gd name="T61" fmla="*/ 2147483647 h 2198"/>
                  <a:gd name="T62" fmla="*/ 2147483647 w 2342"/>
                  <a:gd name="T63" fmla="*/ 2147483647 h 2198"/>
                  <a:gd name="T64" fmla="*/ 2147483647 w 2342"/>
                  <a:gd name="T65" fmla="*/ 2147483647 h 2198"/>
                  <a:gd name="T66" fmla="*/ 2147483647 w 2342"/>
                  <a:gd name="T67" fmla="*/ 2147483647 h 2198"/>
                  <a:gd name="T68" fmla="*/ 2147483647 w 2342"/>
                  <a:gd name="T69" fmla="*/ 2147483647 h 2198"/>
                  <a:gd name="T70" fmla="*/ 2147483647 w 2342"/>
                  <a:gd name="T71" fmla="*/ 2147483647 h 2198"/>
                  <a:gd name="T72" fmla="*/ 2147483647 w 2342"/>
                  <a:gd name="T73" fmla="*/ 2147483647 h 2198"/>
                  <a:gd name="T74" fmla="*/ 2147483647 w 2342"/>
                  <a:gd name="T75" fmla="*/ 2147483647 h 2198"/>
                  <a:gd name="T76" fmla="*/ 2147483647 w 2342"/>
                  <a:gd name="T77" fmla="*/ 2147483647 h 2198"/>
                  <a:gd name="T78" fmla="*/ 2147483647 w 2342"/>
                  <a:gd name="T79" fmla="*/ 2147483647 h 2198"/>
                  <a:gd name="T80" fmla="*/ 2147483647 w 2342"/>
                  <a:gd name="T81" fmla="*/ 2147483647 h 2198"/>
                  <a:gd name="T82" fmla="*/ 2147483647 w 2342"/>
                  <a:gd name="T83" fmla="*/ 2147483647 h 2198"/>
                  <a:gd name="T84" fmla="*/ 2147483647 w 2342"/>
                  <a:gd name="T85" fmla="*/ 2147483647 h 2198"/>
                  <a:gd name="T86" fmla="*/ 2147483647 w 2342"/>
                  <a:gd name="T87" fmla="*/ 2147483647 h 2198"/>
                  <a:gd name="T88" fmla="*/ 2147483647 w 2342"/>
                  <a:gd name="T89" fmla="*/ 2147483647 h 2198"/>
                  <a:gd name="T90" fmla="*/ 2147483647 w 2342"/>
                  <a:gd name="T91" fmla="*/ 2147483647 h 2198"/>
                  <a:gd name="T92" fmla="*/ 2147483647 w 2342"/>
                  <a:gd name="T93" fmla="*/ 2147483647 h 2198"/>
                  <a:gd name="T94" fmla="*/ 2147483647 w 2342"/>
                  <a:gd name="T95" fmla="*/ 2147483647 h 2198"/>
                  <a:gd name="T96" fmla="*/ 2147483647 w 2342"/>
                  <a:gd name="T97" fmla="*/ 2147483647 h 2198"/>
                  <a:gd name="T98" fmla="*/ 2147483647 w 2342"/>
                  <a:gd name="T99" fmla="*/ 2147483647 h 2198"/>
                  <a:gd name="T100" fmla="*/ 2147483647 w 2342"/>
                  <a:gd name="T101" fmla="*/ 2147483647 h 2198"/>
                  <a:gd name="T102" fmla="*/ 2147483647 w 2342"/>
                  <a:gd name="T103" fmla="*/ 2147483647 h 2198"/>
                  <a:gd name="T104" fmla="*/ 2147483647 w 2342"/>
                  <a:gd name="T105" fmla="*/ 2147483647 h 2198"/>
                  <a:gd name="T106" fmla="*/ 2147483647 w 2342"/>
                  <a:gd name="T107" fmla="*/ 2147483647 h 2198"/>
                  <a:gd name="T108" fmla="*/ 2147483647 w 2342"/>
                  <a:gd name="T109" fmla="*/ 2147483647 h 2198"/>
                  <a:gd name="T110" fmla="*/ 2147483647 w 2342"/>
                  <a:gd name="T111" fmla="*/ 2147483647 h 2198"/>
                  <a:gd name="T112" fmla="*/ 2147483647 w 2342"/>
                  <a:gd name="T113" fmla="*/ 2147483647 h 2198"/>
                  <a:gd name="T114" fmla="*/ 2147483647 w 2342"/>
                  <a:gd name="T115" fmla="*/ 2147483647 h 2198"/>
                  <a:gd name="T116" fmla="*/ 2147483647 w 2342"/>
                  <a:gd name="T117" fmla="*/ 2147483647 h 2198"/>
                  <a:gd name="T118" fmla="*/ 2147483647 w 2342"/>
                  <a:gd name="T119" fmla="*/ 2147483647 h 2198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  <a:gd name="T132" fmla="*/ 0 60000 65536"/>
                  <a:gd name="T133" fmla="*/ 0 60000 65536"/>
                  <a:gd name="T134" fmla="*/ 0 60000 65536"/>
                  <a:gd name="T135" fmla="*/ 0 60000 65536"/>
                  <a:gd name="T136" fmla="*/ 0 60000 65536"/>
                  <a:gd name="T137" fmla="*/ 0 60000 65536"/>
                  <a:gd name="T138" fmla="*/ 0 60000 65536"/>
                  <a:gd name="T139" fmla="*/ 0 60000 65536"/>
                  <a:gd name="T140" fmla="*/ 0 60000 65536"/>
                  <a:gd name="T141" fmla="*/ 0 60000 65536"/>
                  <a:gd name="T142" fmla="*/ 0 60000 65536"/>
                  <a:gd name="T143" fmla="*/ 0 60000 65536"/>
                  <a:gd name="T144" fmla="*/ 0 60000 65536"/>
                  <a:gd name="T145" fmla="*/ 0 60000 65536"/>
                  <a:gd name="T146" fmla="*/ 0 60000 65536"/>
                  <a:gd name="T147" fmla="*/ 0 60000 65536"/>
                  <a:gd name="T148" fmla="*/ 0 60000 65536"/>
                  <a:gd name="T149" fmla="*/ 0 60000 65536"/>
                  <a:gd name="T150" fmla="*/ 0 60000 65536"/>
                  <a:gd name="T151" fmla="*/ 0 60000 65536"/>
                  <a:gd name="T152" fmla="*/ 0 60000 65536"/>
                  <a:gd name="T153" fmla="*/ 0 60000 65536"/>
                  <a:gd name="T154" fmla="*/ 0 60000 65536"/>
                  <a:gd name="T155" fmla="*/ 0 60000 65536"/>
                  <a:gd name="T156" fmla="*/ 0 60000 65536"/>
                  <a:gd name="T157" fmla="*/ 0 60000 65536"/>
                  <a:gd name="T158" fmla="*/ 0 60000 65536"/>
                  <a:gd name="T159" fmla="*/ 0 60000 65536"/>
                  <a:gd name="T160" fmla="*/ 0 60000 65536"/>
                  <a:gd name="T161" fmla="*/ 0 60000 65536"/>
                  <a:gd name="T162" fmla="*/ 0 60000 65536"/>
                  <a:gd name="T163" fmla="*/ 0 60000 65536"/>
                  <a:gd name="T164" fmla="*/ 0 60000 65536"/>
                  <a:gd name="T165" fmla="*/ 0 60000 65536"/>
                  <a:gd name="T166" fmla="*/ 0 60000 65536"/>
                  <a:gd name="T167" fmla="*/ 0 60000 65536"/>
                  <a:gd name="T168" fmla="*/ 0 60000 65536"/>
                  <a:gd name="T169" fmla="*/ 0 60000 65536"/>
                  <a:gd name="T170" fmla="*/ 0 60000 65536"/>
                  <a:gd name="T171" fmla="*/ 0 60000 65536"/>
                  <a:gd name="T172" fmla="*/ 0 60000 65536"/>
                  <a:gd name="T173" fmla="*/ 0 60000 65536"/>
                  <a:gd name="T174" fmla="*/ 0 60000 65536"/>
                  <a:gd name="T175" fmla="*/ 0 60000 65536"/>
                  <a:gd name="T176" fmla="*/ 0 60000 65536"/>
                  <a:gd name="T177" fmla="*/ 0 60000 65536"/>
                  <a:gd name="T178" fmla="*/ 0 60000 65536"/>
                  <a:gd name="T179" fmla="*/ 0 60000 65536"/>
                  <a:gd name="T180" fmla="*/ 0 w 2342"/>
                  <a:gd name="T181" fmla="*/ 0 h 2198"/>
                  <a:gd name="T182" fmla="*/ 2342 w 2342"/>
                  <a:gd name="T183" fmla="*/ 2198 h 2198"/>
                </a:gdLst>
                <a:ahLst/>
                <a:cxnLst>
                  <a:cxn ang="T120">
                    <a:pos x="T0" y="T1"/>
                  </a:cxn>
                  <a:cxn ang="T121">
                    <a:pos x="T2" y="T3"/>
                  </a:cxn>
                  <a:cxn ang="T122">
                    <a:pos x="T4" y="T5"/>
                  </a:cxn>
                  <a:cxn ang="T123">
                    <a:pos x="T6" y="T7"/>
                  </a:cxn>
                  <a:cxn ang="T124">
                    <a:pos x="T8" y="T9"/>
                  </a:cxn>
                  <a:cxn ang="T125">
                    <a:pos x="T10" y="T11"/>
                  </a:cxn>
                  <a:cxn ang="T126">
                    <a:pos x="T12" y="T13"/>
                  </a:cxn>
                  <a:cxn ang="T127">
                    <a:pos x="T14" y="T15"/>
                  </a:cxn>
                  <a:cxn ang="T128">
                    <a:pos x="T16" y="T17"/>
                  </a:cxn>
                  <a:cxn ang="T129">
                    <a:pos x="T18" y="T19"/>
                  </a:cxn>
                  <a:cxn ang="T130">
                    <a:pos x="T20" y="T21"/>
                  </a:cxn>
                  <a:cxn ang="T131">
                    <a:pos x="T22" y="T23"/>
                  </a:cxn>
                  <a:cxn ang="T132">
                    <a:pos x="T24" y="T25"/>
                  </a:cxn>
                  <a:cxn ang="T133">
                    <a:pos x="T26" y="T27"/>
                  </a:cxn>
                  <a:cxn ang="T134">
                    <a:pos x="T28" y="T29"/>
                  </a:cxn>
                  <a:cxn ang="T135">
                    <a:pos x="T30" y="T31"/>
                  </a:cxn>
                  <a:cxn ang="T136">
                    <a:pos x="T32" y="T33"/>
                  </a:cxn>
                  <a:cxn ang="T137">
                    <a:pos x="T34" y="T35"/>
                  </a:cxn>
                  <a:cxn ang="T138">
                    <a:pos x="T36" y="T37"/>
                  </a:cxn>
                  <a:cxn ang="T139">
                    <a:pos x="T38" y="T39"/>
                  </a:cxn>
                  <a:cxn ang="T140">
                    <a:pos x="T40" y="T41"/>
                  </a:cxn>
                  <a:cxn ang="T141">
                    <a:pos x="T42" y="T43"/>
                  </a:cxn>
                  <a:cxn ang="T142">
                    <a:pos x="T44" y="T45"/>
                  </a:cxn>
                  <a:cxn ang="T143">
                    <a:pos x="T46" y="T47"/>
                  </a:cxn>
                  <a:cxn ang="T144">
                    <a:pos x="T48" y="T49"/>
                  </a:cxn>
                  <a:cxn ang="T145">
                    <a:pos x="T50" y="T51"/>
                  </a:cxn>
                  <a:cxn ang="T146">
                    <a:pos x="T52" y="T53"/>
                  </a:cxn>
                  <a:cxn ang="T147">
                    <a:pos x="T54" y="T55"/>
                  </a:cxn>
                  <a:cxn ang="T148">
                    <a:pos x="T56" y="T57"/>
                  </a:cxn>
                  <a:cxn ang="T149">
                    <a:pos x="T58" y="T59"/>
                  </a:cxn>
                  <a:cxn ang="T150">
                    <a:pos x="T60" y="T61"/>
                  </a:cxn>
                  <a:cxn ang="T151">
                    <a:pos x="T62" y="T63"/>
                  </a:cxn>
                  <a:cxn ang="T152">
                    <a:pos x="T64" y="T65"/>
                  </a:cxn>
                  <a:cxn ang="T153">
                    <a:pos x="T66" y="T67"/>
                  </a:cxn>
                  <a:cxn ang="T154">
                    <a:pos x="T68" y="T69"/>
                  </a:cxn>
                  <a:cxn ang="T155">
                    <a:pos x="T70" y="T71"/>
                  </a:cxn>
                  <a:cxn ang="T156">
                    <a:pos x="T72" y="T73"/>
                  </a:cxn>
                  <a:cxn ang="T157">
                    <a:pos x="T74" y="T75"/>
                  </a:cxn>
                  <a:cxn ang="T158">
                    <a:pos x="T76" y="T77"/>
                  </a:cxn>
                  <a:cxn ang="T159">
                    <a:pos x="T78" y="T79"/>
                  </a:cxn>
                  <a:cxn ang="T160">
                    <a:pos x="T80" y="T81"/>
                  </a:cxn>
                  <a:cxn ang="T161">
                    <a:pos x="T82" y="T83"/>
                  </a:cxn>
                  <a:cxn ang="T162">
                    <a:pos x="T84" y="T85"/>
                  </a:cxn>
                  <a:cxn ang="T163">
                    <a:pos x="T86" y="T87"/>
                  </a:cxn>
                  <a:cxn ang="T164">
                    <a:pos x="T88" y="T89"/>
                  </a:cxn>
                  <a:cxn ang="T165">
                    <a:pos x="T90" y="T91"/>
                  </a:cxn>
                  <a:cxn ang="T166">
                    <a:pos x="T92" y="T93"/>
                  </a:cxn>
                  <a:cxn ang="T167">
                    <a:pos x="T94" y="T95"/>
                  </a:cxn>
                  <a:cxn ang="T168">
                    <a:pos x="T96" y="T97"/>
                  </a:cxn>
                  <a:cxn ang="T169">
                    <a:pos x="T98" y="T99"/>
                  </a:cxn>
                  <a:cxn ang="T170">
                    <a:pos x="T100" y="T101"/>
                  </a:cxn>
                  <a:cxn ang="T171">
                    <a:pos x="T102" y="T103"/>
                  </a:cxn>
                  <a:cxn ang="T172">
                    <a:pos x="T104" y="T105"/>
                  </a:cxn>
                  <a:cxn ang="T173">
                    <a:pos x="T106" y="T107"/>
                  </a:cxn>
                  <a:cxn ang="T174">
                    <a:pos x="T108" y="T109"/>
                  </a:cxn>
                  <a:cxn ang="T175">
                    <a:pos x="T110" y="T111"/>
                  </a:cxn>
                  <a:cxn ang="T176">
                    <a:pos x="T112" y="T113"/>
                  </a:cxn>
                  <a:cxn ang="T177">
                    <a:pos x="T114" y="T115"/>
                  </a:cxn>
                  <a:cxn ang="T178">
                    <a:pos x="T116" y="T117"/>
                  </a:cxn>
                  <a:cxn ang="T179">
                    <a:pos x="T118" y="T119"/>
                  </a:cxn>
                </a:cxnLst>
                <a:rect l="T180" t="T181" r="T182" b="T183"/>
                <a:pathLst>
                  <a:path w="2342" h="2198">
                    <a:moveTo>
                      <a:pt x="1264" y="2198"/>
                    </a:moveTo>
                    <a:lnTo>
                      <a:pt x="1354" y="2130"/>
                    </a:lnTo>
                    <a:lnTo>
                      <a:pt x="1443" y="2061"/>
                    </a:lnTo>
                    <a:lnTo>
                      <a:pt x="1533" y="1993"/>
                    </a:lnTo>
                    <a:lnTo>
                      <a:pt x="1623" y="1924"/>
                    </a:lnTo>
                    <a:lnTo>
                      <a:pt x="1713" y="1856"/>
                    </a:lnTo>
                    <a:lnTo>
                      <a:pt x="1803" y="1788"/>
                    </a:lnTo>
                    <a:lnTo>
                      <a:pt x="1893" y="1719"/>
                    </a:lnTo>
                    <a:lnTo>
                      <a:pt x="1983" y="1651"/>
                    </a:lnTo>
                    <a:lnTo>
                      <a:pt x="2073" y="1583"/>
                    </a:lnTo>
                    <a:lnTo>
                      <a:pt x="2163" y="1514"/>
                    </a:lnTo>
                    <a:lnTo>
                      <a:pt x="2252" y="1446"/>
                    </a:lnTo>
                    <a:lnTo>
                      <a:pt x="2342" y="1378"/>
                    </a:lnTo>
                    <a:lnTo>
                      <a:pt x="2312" y="1338"/>
                    </a:lnTo>
                    <a:lnTo>
                      <a:pt x="2282" y="1300"/>
                    </a:lnTo>
                    <a:lnTo>
                      <a:pt x="2250" y="1261"/>
                    </a:lnTo>
                    <a:lnTo>
                      <a:pt x="2219" y="1223"/>
                    </a:lnTo>
                    <a:lnTo>
                      <a:pt x="2187" y="1185"/>
                    </a:lnTo>
                    <a:lnTo>
                      <a:pt x="2154" y="1148"/>
                    </a:lnTo>
                    <a:lnTo>
                      <a:pt x="2121" y="1111"/>
                    </a:lnTo>
                    <a:lnTo>
                      <a:pt x="2088" y="1075"/>
                    </a:lnTo>
                    <a:lnTo>
                      <a:pt x="2054" y="1038"/>
                    </a:lnTo>
                    <a:lnTo>
                      <a:pt x="2019" y="1003"/>
                    </a:lnTo>
                    <a:lnTo>
                      <a:pt x="1985" y="967"/>
                    </a:lnTo>
                    <a:lnTo>
                      <a:pt x="1949" y="933"/>
                    </a:lnTo>
                    <a:lnTo>
                      <a:pt x="1914" y="898"/>
                    </a:lnTo>
                    <a:lnTo>
                      <a:pt x="1878" y="864"/>
                    </a:lnTo>
                    <a:lnTo>
                      <a:pt x="1841" y="831"/>
                    </a:lnTo>
                    <a:lnTo>
                      <a:pt x="1805" y="797"/>
                    </a:lnTo>
                    <a:lnTo>
                      <a:pt x="1767" y="765"/>
                    </a:lnTo>
                    <a:lnTo>
                      <a:pt x="1730" y="733"/>
                    </a:lnTo>
                    <a:lnTo>
                      <a:pt x="1692" y="701"/>
                    </a:lnTo>
                    <a:lnTo>
                      <a:pt x="1653" y="670"/>
                    </a:lnTo>
                    <a:lnTo>
                      <a:pt x="1614" y="639"/>
                    </a:lnTo>
                    <a:lnTo>
                      <a:pt x="1575" y="609"/>
                    </a:lnTo>
                    <a:lnTo>
                      <a:pt x="1536" y="579"/>
                    </a:lnTo>
                    <a:lnTo>
                      <a:pt x="1496" y="549"/>
                    </a:lnTo>
                    <a:lnTo>
                      <a:pt x="1456" y="521"/>
                    </a:lnTo>
                    <a:lnTo>
                      <a:pt x="1415" y="492"/>
                    </a:lnTo>
                    <a:lnTo>
                      <a:pt x="1374" y="464"/>
                    </a:lnTo>
                    <a:lnTo>
                      <a:pt x="1333" y="437"/>
                    </a:lnTo>
                    <a:lnTo>
                      <a:pt x="1291" y="410"/>
                    </a:lnTo>
                    <a:lnTo>
                      <a:pt x="1249" y="384"/>
                    </a:lnTo>
                    <a:lnTo>
                      <a:pt x="1207" y="358"/>
                    </a:lnTo>
                    <a:lnTo>
                      <a:pt x="1165" y="333"/>
                    </a:lnTo>
                    <a:lnTo>
                      <a:pt x="1122" y="308"/>
                    </a:lnTo>
                    <a:lnTo>
                      <a:pt x="1079" y="283"/>
                    </a:lnTo>
                    <a:lnTo>
                      <a:pt x="1035" y="260"/>
                    </a:lnTo>
                    <a:lnTo>
                      <a:pt x="991" y="236"/>
                    </a:lnTo>
                    <a:lnTo>
                      <a:pt x="947" y="214"/>
                    </a:lnTo>
                    <a:lnTo>
                      <a:pt x="903" y="192"/>
                    </a:lnTo>
                    <a:lnTo>
                      <a:pt x="858" y="170"/>
                    </a:lnTo>
                    <a:lnTo>
                      <a:pt x="813" y="149"/>
                    </a:lnTo>
                    <a:lnTo>
                      <a:pt x="768" y="128"/>
                    </a:lnTo>
                    <a:lnTo>
                      <a:pt x="723" y="108"/>
                    </a:lnTo>
                    <a:lnTo>
                      <a:pt x="678" y="89"/>
                    </a:lnTo>
                    <a:lnTo>
                      <a:pt x="632" y="70"/>
                    </a:lnTo>
                    <a:lnTo>
                      <a:pt x="586" y="52"/>
                    </a:lnTo>
                    <a:lnTo>
                      <a:pt x="540" y="34"/>
                    </a:lnTo>
                    <a:lnTo>
                      <a:pt x="493" y="17"/>
                    </a:lnTo>
                    <a:lnTo>
                      <a:pt x="447" y="0"/>
                    </a:lnTo>
                    <a:lnTo>
                      <a:pt x="409" y="107"/>
                    </a:lnTo>
                    <a:lnTo>
                      <a:pt x="372" y="213"/>
                    </a:lnTo>
                    <a:lnTo>
                      <a:pt x="335" y="320"/>
                    </a:lnTo>
                    <a:lnTo>
                      <a:pt x="298" y="427"/>
                    </a:lnTo>
                    <a:lnTo>
                      <a:pt x="260" y="533"/>
                    </a:lnTo>
                    <a:lnTo>
                      <a:pt x="223" y="640"/>
                    </a:lnTo>
                    <a:lnTo>
                      <a:pt x="186" y="747"/>
                    </a:lnTo>
                    <a:lnTo>
                      <a:pt x="149" y="853"/>
                    </a:lnTo>
                    <a:lnTo>
                      <a:pt x="111" y="960"/>
                    </a:lnTo>
                    <a:lnTo>
                      <a:pt x="74" y="1066"/>
                    </a:lnTo>
                    <a:lnTo>
                      <a:pt x="37" y="1173"/>
                    </a:lnTo>
                    <a:lnTo>
                      <a:pt x="0" y="1280"/>
                    </a:lnTo>
                    <a:lnTo>
                      <a:pt x="31" y="1291"/>
                    </a:lnTo>
                    <a:lnTo>
                      <a:pt x="62" y="1302"/>
                    </a:lnTo>
                    <a:lnTo>
                      <a:pt x="93" y="1314"/>
                    </a:lnTo>
                    <a:lnTo>
                      <a:pt x="123" y="1326"/>
                    </a:lnTo>
                    <a:lnTo>
                      <a:pt x="154" y="1339"/>
                    </a:lnTo>
                    <a:lnTo>
                      <a:pt x="184" y="1352"/>
                    </a:lnTo>
                    <a:lnTo>
                      <a:pt x="214" y="1365"/>
                    </a:lnTo>
                    <a:lnTo>
                      <a:pt x="244" y="1379"/>
                    </a:lnTo>
                    <a:lnTo>
                      <a:pt x="274" y="1393"/>
                    </a:lnTo>
                    <a:lnTo>
                      <a:pt x="304" y="1407"/>
                    </a:lnTo>
                    <a:lnTo>
                      <a:pt x="334" y="1422"/>
                    </a:lnTo>
                    <a:lnTo>
                      <a:pt x="363" y="1437"/>
                    </a:lnTo>
                    <a:lnTo>
                      <a:pt x="392" y="1453"/>
                    </a:lnTo>
                    <a:lnTo>
                      <a:pt x="421" y="1468"/>
                    </a:lnTo>
                    <a:lnTo>
                      <a:pt x="450" y="1485"/>
                    </a:lnTo>
                    <a:lnTo>
                      <a:pt x="478" y="1501"/>
                    </a:lnTo>
                    <a:lnTo>
                      <a:pt x="507" y="1518"/>
                    </a:lnTo>
                    <a:lnTo>
                      <a:pt x="535" y="1535"/>
                    </a:lnTo>
                    <a:lnTo>
                      <a:pt x="563" y="1553"/>
                    </a:lnTo>
                    <a:lnTo>
                      <a:pt x="591" y="1571"/>
                    </a:lnTo>
                    <a:lnTo>
                      <a:pt x="618" y="1589"/>
                    </a:lnTo>
                    <a:lnTo>
                      <a:pt x="645" y="1608"/>
                    </a:lnTo>
                    <a:lnTo>
                      <a:pt x="672" y="1626"/>
                    </a:lnTo>
                    <a:lnTo>
                      <a:pt x="699" y="1646"/>
                    </a:lnTo>
                    <a:lnTo>
                      <a:pt x="726" y="1665"/>
                    </a:lnTo>
                    <a:lnTo>
                      <a:pt x="752" y="1685"/>
                    </a:lnTo>
                    <a:lnTo>
                      <a:pt x="778" y="1705"/>
                    </a:lnTo>
                    <a:lnTo>
                      <a:pt x="804" y="1726"/>
                    </a:lnTo>
                    <a:lnTo>
                      <a:pt x="830" y="1747"/>
                    </a:lnTo>
                    <a:lnTo>
                      <a:pt x="855" y="1768"/>
                    </a:lnTo>
                    <a:lnTo>
                      <a:pt x="880" y="1789"/>
                    </a:lnTo>
                    <a:lnTo>
                      <a:pt x="905" y="1811"/>
                    </a:lnTo>
                    <a:lnTo>
                      <a:pt x="930" y="1833"/>
                    </a:lnTo>
                    <a:lnTo>
                      <a:pt x="954" y="1856"/>
                    </a:lnTo>
                    <a:lnTo>
                      <a:pt x="978" y="1878"/>
                    </a:lnTo>
                    <a:lnTo>
                      <a:pt x="1002" y="1901"/>
                    </a:lnTo>
                    <a:lnTo>
                      <a:pt x="1025" y="1924"/>
                    </a:lnTo>
                    <a:lnTo>
                      <a:pt x="1048" y="1948"/>
                    </a:lnTo>
                    <a:lnTo>
                      <a:pt x="1071" y="1972"/>
                    </a:lnTo>
                    <a:lnTo>
                      <a:pt x="1094" y="1996"/>
                    </a:lnTo>
                    <a:lnTo>
                      <a:pt x="1116" y="2020"/>
                    </a:lnTo>
                    <a:lnTo>
                      <a:pt x="1138" y="2045"/>
                    </a:lnTo>
                    <a:lnTo>
                      <a:pt x="1160" y="2070"/>
                    </a:lnTo>
                    <a:lnTo>
                      <a:pt x="1181" y="2095"/>
                    </a:lnTo>
                    <a:lnTo>
                      <a:pt x="1202" y="2120"/>
                    </a:lnTo>
                    <a:lnTo>
                      <a:pt x="1223" y="2146"/>
                    </a:lnTo>
                    <a:lnTo>
                      <a:pt x="1244" y="2172"/>
                    </a:lnTo>
                    <a:lnTo>
                      <a:pt x="1264" y="2198"/>
                    </a:lnTo>
                  </a:path>
                </a:pathLst>
              </a:custGeom>
              <a:solidFill>
                <a:srgbClr val="FFFF57"/>
              </a:solidFill>
              <a:ln w="25400">
                <a:noFill/>
                <a:prstDash val="solid"/>
                <a:round/>
                <a:headEnd/>
                <a:tailEnd/>
              </a:ln>
              <a:effectLst>
                <a:outerShdw blurRad="44450" dist="27940" dir="5400000" algn="ctr">
                  <a:srgbClr val="000000">
                    <a:alpha val="32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balanced" dir="t">
                  <a:rot lat="0" lon="0" rev="8700000"/>
                </a:lightRig>
              </a:scene3d>
              <a:sp3d>
                <a:bevelT w="190500" h="38100"/>
              </a:sp3d>
            </xdr:spPr>
          </xdr:sp>
          <xdr:sp macro="" textlink="">
            <xdr:nvSpPr>
              <xdr:cNvPr id="33" name="Freeform 372"/>
              <xdr:cNvSpPr>
                <a:spLocks/>
              </xdr:cNvSpPr>
            </xdr:nvSpPr>
            <xdr:spPr bwMode="auto">
              <a:xfrm>
                <a:off x="2021846" y="4348766"/>
                <a:ext cx="528440" cy="613711"/>
              </a:xfrm>
              <a:custGeom>
                <a:avLst/>
                <a:gdLst>
                  <a:gd name="T0" fmla="*/ 2147483647 w 1838"/>
                  <a:gd name="T1" fmla="*/ 2147483647 h 2258"/>
                  <a:gd name="T2" fmla="*/ 2147483647 w 1838"/>
                  <a:gd name="T3" fmla="*/ 2147483647 h 2258"/>
                  <a:gd name="T4" fmla="*/ 2147483647 w 1838"/>
                  <a:gd name="T5" fmla="*/ 2147483647 h 2258"/>
                  <a:gd name="T6" fmla="*/ 2147483647 w 1838"/>
                  <a:gd name="T7" fmla="*/ 2147483647 h 2258"/>
                  <a:gd name="T8" fmla="*/ 2147483647 w 1838"/>
                  <a:gd name="T9" fmla="*/ 2147483647 h 2258"/>
                  <a:gd name="T10" fmla="*/ 2147483647 w 1838"/>
                  <a:gd name="T11" fmla="*/ 2147483647 h 2258"/>
                  <a:gd name="T12" fmla="*/ 2147483647 w 1838"/>
                  <a:gd name="T13" fmla="*/ 2147483647 h 2258"/>
                  <a:gd name="T14" fmla="*/ 2147483647 w 1838"/>
                  <a:gd name="T15" fmla="*/ 2147483647 h 2258"/>
                  <a:gd name="T16" fmla="*/ 2147483647 w 1838"/>
                  <a:gd name="T17" fmla="*/ 2147483647 h 2258"/>
                  <a:gd name="T18" fmla="*/ 2147483647 w 1838"/>
                  <a:gd name="T19" fmla="*/ 2147483647 h 2258"/>
                  <a:gd name="T20" fmla="*/ 2147483647 w 1838"/>
                  <a:gd name="T21" fmla="*/ 2147483647 h 2258"/>
                  <a:gd name="T22" fmla="*/ 2147483647 w 1838"/>
                  <a:gd name="T23" fmla="*/ 2147483647 h 2258"/>
                  <a:gd name="T24" fmla="*/ 2147483647 w 1838"/>
                  <a:gd name="T25" fmla="*/ 2147483647 h 2258"/>
                  <a:gd name="T26" fmla="*/ 2147483647 w 1838"/>
                  <a:gd name="T27" fmla="*/ 2147483647 h 2258"/>
                  <a:gd name="T28" fmla="*/ 2147483647 w 1838"/>
                  <a:gd name="T29" fmla="*/ 2147483647 h 2258"/>
                  <a:gd name="T30" fmla="*/ 2147483647 w 1838"/>
                  <a:gd name="T31" fmla="*/ 2147483647 h 2258"/>
                  <a:gd name="T32" fmla="*/ 2147483647 w 1838"/>
                  <a:gd name="T33" fmla="*/ 2147483647 h 2258"/>
                  <a:gd name="T34" fmla="*/ 2147483647 w 1838"/>
                  <a:gd name="T35" fmla="*/ 2147483647 h 2258"/>
                  <a:gd name="T36" fmla="*/ 2147483647 w 1838"/>
                  <a:gd name="T37" fmla="*/ 2147483647 h 2258"/>
                  <a:gd name="T38" fmla="*/ 2147483647 w 1838"/>
                  <a:gd name="T39" fmla="*/ 2147483647 h 2258"/>
                  <a:gd name="T40" fmla="*/ 2147483647 w 1838"/>
                  <a:gd name="T41" fmla="*/ 2147483647 h 2258"/>
                  <a:gd name="T42" fmla="*/ 2147483647 w 1838"/>
                  <a:gd name="T43" fmla="*/ 2147483647 h 2258"/>
                  <a:gd name="T44" fmla="*/ 2147483647 w 1838"/>
                  <a:gd name="T45" fmla="*/ 2147483647 h 2258"/>
                  <a:gd name="T46" fmla="*/ 2147483647 w 1838"/>
                  <a:gd name="T47" fmla="*/ 2147483647 h 2258"/>
                  <a:gd name="T48" fmla="*/ 2147483647 w 1838"/>
                  <a:gd name="T49" fmla="*/ 2147483647 h 2258"/>
                  <a:gd name="T50" fmla="*/ 2147483647 w 1838"/>
                  <a:gd name="T51" fmla="*/ 2147483647 h 2258"/>
                  <a:gd name="T52" fmla="*/ 2147483647 w 1838"/>
                  <a:gd name="T53" fmla="*/ 2147483647 h 2258"/>
                  <a:gd name="T54" fmla="*/ 2147483647 w 1838"/>
                  <a:gd name="T55" fmla="*/ 2147483647 h 2258"/>
                  <a:gd name="T56" fmla="*/ 2147483647 w 1838"/>
                  <a:gd name="T57" fmla="*/ 2147483647 h 2258"/>
                  <a:gd name="T58" fmla="*/ 2147483647 w 1838"/>
                  <a:gd name="T59" fmla="*/ 2147483647 h 2258"/>
                  <a:gd name="T60" fmla="*/ 2147483647 w 1838"/>
                  <a:gd name="T61" fmla="*/ 2147483647 h 2258"/>
                  <a:gd name="T62" fmla="*/ 2147483647 w 1838"/>
                  <a:gd name="T63" fmla="*/ 2147483647 h 2258"/>
                  <a:gd name="T64" fmla="*/ 2147483647 w 1838"/>
                  <a:gd name="T65" fmla="*/ 2147483647 h 2258"/>
                  <a:gd name="T66" fmla="*/ 2147483647 w 1838"/>
                  <a:gd name="T67" fmla="*/ 2147483647 h 2258"/>
                  <a:gd name="T68" fmla="*/ 2147483647 w 1838"/>
                  <a:gd name="T69" fmla="*/ 2147483647 h 2258"/>
                  <a:gd name="T70" fmla="*/ 2147483647 w 1838"/>
                  <a:gd name="T71" fmla="*/ 2147483647 h 2258"/>
                  <a:gd name="T72" fmla="*/ 2147483647 w 1838"/>
                  <a:gd name="T73" fmla="*/ 2147483647 h 2258"/>
                  <a:gd name="T74" fmla="*/ 2147483647 w 1838"/>
                  <a:gd name="T75" fmla="*/ 2147483647 h 2258"/>
                  <a:gd name="T76" fmla="*/ 2147483647 w 1838"/>
                  <a:gd name="T77" fmla="*/ 2147483647 h 2258"/>
                  <a:gd name="T78" fmla="*/ 2147483647 w 1838"/>
                  <a:gd name="T79" fmla="*/ 2147483647 h 2258"/>
                  <a:gd name="T80" fmla="*/ 2147483647 w 1838"/>
                  <a:gd name="T81" fmla="*/ 2147483647 h 2258"/>
                  <a:gd name="T82" fmla="*/ 2147483647 w 1838"/>
                  <a:gd name="T83" fmla="*/ 2147483647 h 2258"/>
                  <a:gd name="T84" fmla="*/ 2147483647 w 1838"/>
                  <a:gd name="T85" fmla="*/ 2147483647 h 2258"/>
                  <a:gd name="T86" fmla="*/ 2147483647 w 1838"/>
                  <a:gd name="T87" fmla="*/ 2147483647 h 2258"/>
                  <a:gd name="T88" fmla="*/ 2147483647 w 1838"/>
                  <a:gd name="T89" fmla="*/ 2147483647 h 2258"/>
                  <a:gd name="T90" fmla="*/ 2147483647 w 1838"/>
                  <a:gd name="T91" fmla="*/ 2147483647 h 2258"/>
                  <a:gd name="T92" fmla="*/ 2147483647 w 1838"/>
                  <a:gd name="T93" fmla="*/ 2147483647 h 2258"/>
                  <a:gd name="T94" fmla="*/ 2147483647 w 1838"/>
                  <a:gd name="T95" fmla="*/ 2147483647 h 2258"/>
                  <a:gd name="T96" fmla="*/ 2147483647 w 1838"/>
                  <a:gd name="T97" fmla="*/ 2147483647 h 2258"/>
                  <a:gd name="T98" fmla="*/ 2147483647 w 1838"/>
                  <a:gd name="T99" fmla="*/ 2147483647 h 2258"/>
                  <a:gd name="T100" fmla="*/ 2147483647 w 1838"/>
                  <a:gd name="T101" fmla="*/ 2147483647 h 2258"/>
                  <a:gd name="T102" fmla="*/ 2147483647 w 1838"/>
                  <a:gd name="T103" fmla="*/ 2147483647 h 2258"/>
                  <a:gd name="T104" fmla="*/ 2147483647 w 1838"/>
                  <a:gd name="T105" fmla="*/ 2147483647 h 2258"/>
                  <a:gd name="T106" fmla="*/ 2147483647 w 1838"/>
                  <a:gd name="T107" fmla="*/ 2147483647 h 2258"/>
                  <a:gd name="T108" fmla="*/ 2147483647 w 1838"/>
                  <a:gd name="T109" fmla="*/ 2147483647 h 2258"/>
                  <a:gd name="T110" fmla="*/ 2147483647 w 1838"/>
                  <a:gd name="T111" fmla="*/ 2147483647 h 2258"/>
                  <a:gd name="T112" fmla="*/ 2147483647 w 1838"/>
                  <a:gd name="T113" fmla="*/ 2147483647 h 2258"/>
                  <a:gd name="T114" fmla="*/ 2147483647 w 1838"/>
                  <a:gd name="T115" fmla="*/ 2147483647 h 2258"/>
                  <a:gd name="T116" fmla="*/ 2147483647 w 1838"/>
                  <a:gd name="T117" fmla="*/ 2147483647 h 2258"/>
                  <a:gd name="T118" fmla="*/ 2147483647 w 1838"/>
                  <a:gd name="T119" fmla="*/ 2147483647 h 2258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  <a:gd name="T132" fmla="*/ 0 60000 65536"/>
                  <a:gd name="T133" fmla="*/ 0 60000 65536"/>
                  <a:gd name="T134" fmla="*/ 0 60000 65536"/>
                  <a:gd name="T135" fmla="*/ 0 60000 65536"/>
                  <a:gd name="T136" fmla="*/ 0 60000 65536"/>
                  <a:gd name="T137" fmla="*/ 0 60000 65536"/>
                  <a:gd name="T138" fmla="*/ 0 60000 65536"/>
                  <a:gd name="T139" fmla="*/ 0 60000 65536"/>
                  <a:gd name="T140" fmla="*/ 0 60000 65536"/>
                  <a:gd name="T141" fmla="*/ 0 60000 65536"/>
                  <a:gd name="T142" fmla="*/ 0 60000 65536"/>
                  <a:gd name="T143" fmla="*/ 0 60000 65536"/>
                  <a:gd name="T144" fmla="*/ 0 60000 65536"/>
                  <a:gd name="T145" fmla="*/ 0 60000 65536"/>
                  <a:gd name="T146" fmla="*/ 0 60000 65536"/>
                  <a:gd name="T147" fmla="*/ 0 60000 65536"/>
                  <a:gd name="T148" fmla="*/ 0 60000 65536"/>
                  <a:gd name="T149" fmla="*/ 0 60000 65536"/>
                  <a:gd name="T150" fmla="*/ 0 60000 65536"/>
                  <a:gd name="T151" fmla="*/ 0 60000 65536"/>
                  <a:gd name="T152" fmla="*/ 0 60000 65536"/>
                  <a:gd name="T153" fmla="*/ 0 60000 65536"/>
                  <a:gd name="T154" fmla="*/ 0 60000 65536"/>
                  <a:gd name="T155" fmla="*/ 0 60000 65536"/>
                  <a:gd name="T156" fmla="*/ 0 60000 65536"/>
                  <a:gd name="T157" fmla="*/ 0 60000 65536"/>
                  <a:gd name="T158" fmla="*/ 0 60000 65536"/>
                  <a:gd name="T159" fmla="*/ 0 60000 65536"/>
                  <a:gd name="T160" fmla="*/ 0 60000 65536"/>
                  <a:gd name="T161" fmla="*/ 0 60000 65536"/>
                  <a:gd name="T162" fmla="*/ 0 60000 65536"/>
                  <a:gd name="T163" fmla="*/ 0 60000 65536"/>
                  <a:gd name="T164" fmla="*/ 0 60000 65536"/>
                  <a:gd name="T165" fmla="*/ 0 60000 65536"/>
                  <a:gd name="T166" fmla="*/ 0 60000 65536"/>
                  <a:gd name="T167" fmla="*/ 0 60000 65536"/>
                  <a:gd name="T168" fmla="*/ 0 60000 65536"/>
                  <a:gd name="T169" fmla="*/ 0 60000 65536"/>
                  <a:gd name="T170" fmla="*/ 0 60000 65536"/>
                  <a:gd name="T171" fmla="*/ 0 60000 65536"/>
                  <a:gd name="T172" fmla="*/ 0 60000 65536"/>
                  <a:gd name="T173" fmla="*/ 0 60000 65536"/>
                  <a:gd name="T174" fmla="*/ 0 60000 65536"/>
                  <a:gd name="T175" fmla="*/ 0 60000 65536"/>
                  <a:gd name="T176" fmla="*/ 0 60000 65536"/>
                  <a:gd name="T177" fmla="*/ 0 60000 65536"/>
                  <a:gd name="T178" fmla="*/ 0 60000 65536"/>
                  <a:gd name="T179" fmla="*/ 0 60000 65536"/>
                  <a:gd name="T180" fmla="*/ 0 w 1838"/>
                  <a:gd name="T181" fmla="*/ 0 h 2258"/>
                  <a:gd name="T182" fmla="*/ 1838 w 1838"/>
                  <a:gd name="T183" fmla="*/ 2258 h 2258"/>
                </a:gdLst>
                <a:ahLst/>
                <a:cxnLst>
                  <a:cxn ang="T120">
                    <a:pos x="T0" y="T1"/>
                  </a:cxn>
                  <a:cxn ang="T121">
                    <a:pos x="T2" y="T3"/>
                  </a:cxn>
                  <a:cxn ang="T122">
                    <a:pos x="T4" y="T5"/>
                  </a:cxn>
                  <a:cxn ang="T123">
                    <a:pos x="T6" y="T7"/>
                  </a:cxn>
                  <a:cxn ang="T124">
                    <a:pos x="T8" y="T9"/>
                  </a:cxn>
                  <a:cxn ang="T125">
                    <a:pos x="T10" y="T11"/>
                  </a:cxn>
                  <a:cxn ang="T126">
                    <a:pos x="T12" y="T13"/>
                  </a:cxn>
                  <a:cxn ang="T127">
                    <a:pos x="T14" y="T15"/>
                  </a:cxn>
                  <a:cxn ang="T128">
                    <a:pos x="T16" y="T17"/>
                  </a:cxn>
                  <a:cxn ang="T129">
                    <a:pos x="T18" y="T19"/>
                  </a:cxn>
                  <a:cxn ang="T130">
                    <a:pos x="T20" y="T21"/>
                  </a:cxn>
                  <a:cxn ang="T131">
                    <a:pos x="T22" y="T23"/>
                  </a:cxn>
                  <a:cxn ang="T132">
                    <a:pos x="T24" y="T25"/>
                  </a:cxn>
                  <a:cxn ang="T133">
                    <a:pos x="T26" y="T27"/>
                  </a:cxn>
                  <a:cxn ang="T134">
                    <a:pos x="T28" y="T29"/>
                  </a:cxn>
                  <a:cxn ang="T135">
                    <a:pos x="T30" y="T31"/>
                  </a:cxn>
                  <a:cxn ang="T136">
                    <a:pos x="T32" y="T33"/>
                  </a:cxn>
                  <a:cxn ang="T137">
                    <a:pos x="T34" y="T35"/>
                  </a:cxn>
                  <a:cxn ang="T138">
                    <a:pos x="T36" y="T37"/>
                  </a:cxn>
                  <a:cxn ang="T139">
                    <a:pos x="T38" y="T39"/>
                  </a:cxn>
                  <a:cxn ang="T140">
                    <a:pos x="T40" y="T41"/>
                  </a:cxn>
                  <a:cxn ang="T141">
                    <a:pos x="T42" y="T43"/>
                  </a:cxn>
                  <a:cxn ang="T142">
                    <a:pos x="T44" y="T45"/>
                  </a:cxn>
                  <a:cxn ang="T143">
                    <a:pos x="T46" y="T47"/>
                  </a:cxn>
                  <a:cxn ang="T144">
                    <a:pos x="T48" y="T49"/>
                  </a:cxn>
                  <a:cxn ang="T145">
                    <a:pos x="T50" y="T51"/>
                  </a:cxn>
                  <a:cxn ang="T146">
                    <a:pos x="T52" y="T53"/>
                  </a:cxn>
                  <a:cxn ang="T147">
                    <a:pos x="T54" y="T55"/>
                  </a:cxn>
                  <a:cxn ang="T148">
                    <a:pos x="T56" y="T57"/>
                  </a:cxn>
                  <a:cxn ang="T149">
                    <a:pos x="T58" y="T59"/>
                  </a:cxn>
                  <a:cxn ang="T150">
                    <a:pos x="T60" y="T61"/>
                  </a:cxn>
                  <a:cxn ang="T151">
                    <a:pos x="T62" y="T63"/>
                  </a:cxn>
                  <a:cxn ang="T152">
                    <a:pos x="T64" y="T65"/>
                  </a:cxn>
                  <a:cxn ang="T153">
                    <a:pos x="T66" y="T67"/>
                  </a:cxn>
                  <a:cxn ang="T154">
                    <a:pos x="T68" y="T69"/>
                  </a:cxn>
                  <a:cxn ang="T155">
                    <a:pos x="T70" y="T71"/>
                  </a:cxn>
                  <a:cxn ang="T156">
                    <a:pos x="T72" y="T73"/>
                  </a:cxn>
                  <a:cxn ang="T157">
                    <a:pos x="T74" y="T75"/>
                  </a:cxn>
                  <a:cxn ang="T158">
                    <a:pos x="T76" y="T77"/>
                  </a:cxn>
                  <a:cxn ang="T159">
                    <a:pos x="T78" y="T79"/>
                  </a:cxn>
                  <a:cxn ang="T160">
                    <a:pos x="T80" y="T81"/>
                  </a:cxn>
                  <a:cxn ang="T161">
                    <a:pos x="T82" y="T83"/>
                  </a:cxn>
                  <a:cxn ang="T162">
                    <a:pos x="T84" y="T85"/>
                  </a:cxn>
                  <a:cxn ang="T163">
                    <a:pos x="T86" y="T87"/>
                  </a:cxn>
                  <a:cxn ang="T164">
                    <a:pos x="T88" y="T89"/>
                  </a:cxn>
                  <a:cxn ang="T165">
                    <a:pos x="T90" y="T91"/>
                  </a:cxn>
                  <a:cxn ang="T166">
                    <a:pos x="T92" y="T93"/>
                  </a:cxn>
                  <a:cxn ang="T167">
                    <a:pos x="T94" y="T95"/>
                  </a:cxn>
                  <a:cxn ang="T168">
                    <a:pos x="T96" y="T97"/>
                  </a:cxn>
                  <a:cxn ang="T169">
                    <a:pos x="T98" y="T99"/>
                  </a:cxn>
                  <a:cxn ang="T170">
                    <a:pos x="T100" y="T101"/>
                  </a:cxn>
                  <a:cxn ang="T171">
                    <a:pos x="T102" y="T103"/>
                  </a:cxn>
                  <a:cxn ang="T172">
                    <a:pos x="T104" y="T105"/>
                  </a:cxn>
                  <a:cxn ang="T173">
                    <a:pos x="T106" y="T107"/>
                  </a:cxn>
                  <a:cxn ang="T174">
                    <a:pos x="T108" y="T109"/>
                  </a:cxn>
                  <a:cxn ang="T175">
                    <a:pos x="T110" y="T111"/>
                  </a:cxn>
                  <a:cxn ang="T176">
                    <a:pos x="T112" y="T113"/>
                  </a:cxn>
                  <a:cxn ang="T177">
                    <a:pos x="T114" y="T115"/>
                  </a:cxn>
                  <a:cxn ang="T178">
                    <a:pos x="T116" y="T117"/>
                  </a:cxn>
                  <a:cxn ang="T179">
                    <a:pos x="T118" y="T119"/>
                  </a:cxn>
                </a:cxnLst>
                <a:rect l="T180" t="T181" r="T182" b="T183"/>
                <a:pathLst>
                  <a:path w="1838" h="2258">
                    <a:moveTo>
                      <a:pt x="483" y="2258"/>
                    </a:moveTo>
                    <a:lnTo>
                      <a:pt x="596" y="2256"/>
                    </a:lnTo>
                    <a:lnTo>
                      <a:pt x="709" y="2253"/>
                    </a:lnTo>
                    <a:lnTo>
                      <a:pt x="822" y="2251"/>
                    </a:lnTo>
                    <a:lnTo>
                      <a:pt x="935" y="2248"/>
                    </a:lnTo>
                    <a:lnTo>
                      <a:pt x="1047" y="2246"/>
                    </a:lnTo>
                    <a:lnTo>
                      <a:pt x="1160" y="2243"/>
                    </a:lnTo>
                    <a:lnTo>
                      <a:pt x="1273" y="2241"/>
                    </a:lnTo>
                    <a:lnTo>
                      <a:pt x="1386" y="2239"/>
                    </a:lnTo>
                    <a:lnTo>
                      <a:pt x="1499" y="2236"/>
                    </a:lnTo>
                    <a:lnTo>
                      <a:pt x="1612" y="2234"/>
                    </a:lnTo>
                    <a:lnTo>
                      <a:pt x="1725" y="2231"/>
                    </a:lnTo>
                    <a:lnTo>
                      <a:pt x="1838" y="2229"/>
                    </a:lnTo>
                    <a:lnTo>
                      <a:pt x="1836" y="2179"/>
                    </a:lnTo>
                    <a:lnTo>
                      <a:pt x="1834" y="2130"/>
                    </a:lnTo>
                    <a:lnTo>
                      <a:pt x="1832" y="2080"/>
                    </a:lnTo>
                    <a:lnTo>
                      <a:pt x="1829" y="2031"/>
                    </a:lnTo>
                    <a:lnTo>
                      <a:pt x="1825" y="1982"/>
                    </a:lnTo>
                    <a:lnTo>
                      <a:pt x="1820" y="1932"/>
                    </a:lnTo>
                    <a:lnTo>
                      <a:pt x="1815" y="1883"/>
                    </a:lnTo>
                    <a:lnTo>
                      <a:pt x="1810" y="1834"/>
                    </a:lnTo>
                    <a:lnTo>
                      <a:pt x="1804" y="1785"/>
                    </a:lnTo>
                    <a:lnTo>
                      <a:pt x="1797" y="1736"/>
                    </a:lnTo>
                    <a:lnTo>
                      <a:pt x="1789" y="1687"/>
                    </a:lnTo>
                    <a:lnTo>
                      <a:pt x="1782" y="1638"/>
                    </a:lnTo>
                    <a:lnTo>
                      <a:pt x="1773" y="1589"/>
                    </a:lnTo>
                    <a:lnTo>
                      <a:pt x="1764" y="1540"/>
                    </a:lnTo>
                    <a:lnTo>
                      <a:pt x="1754" y="1492"/>
                    </a:lnTo>
                    <a:lnTo>
                      <a:pt x="1744" y="1443"/>
                    </a:lnTo>
                    <a:lnTo>
                      <a:pt x="1733" y="1395"/>
                    </a:lnTo>
                    <a:lnTo>
                      <a:pt x="1721" y="1347"/>
                    </a:lnTo>
                    <a:lnTo>
                      <a:pt x="1709" y="1299"/>
                    </a:lnTo>
                    <a:lnTo>
                      <a:pt x="1696" y="1251"/>
                    </a:lnTo>
                    <a:lnTo>
                      <a:pt x="1683" y="1203"/>
                    </a:lnTo>
                    <a:lnTo>
                      <a:pt x="1669" y="1156"/>
                    </a:lnTo>
                    <a:lnTo>
                      <a:pt x="1655" y="1108"/>
                    </a:lnTo>
                    <a:lnTo>
                      <a:pt x="1640" y="1061"/>
                    </a:lnTo>
                    <a:lnTo>
                      <a:pt x="1624" y="1014"/>
                    </a:lnTo>
                    <a:lnTo>
                      <a:pt x="1608" y="967"/>
                    </a:lnTo>
                    <a:lnTo>
                      <a:pt x="1591" y="921"/>
                    </a:lnTo>
                    <a:lnTo>
                      <a:pt x="1574" y="874"/>
                    </a:lnTo>
                    <a:lnTo>
                      <a:pt x="1556" y="828"/>
                    </a:lnTo>
                    <a:lnTo>
                      <a:pt x="1538" y="782"/>
                    </a:lnTo>
                    <a:lnTo>
                      <a:pt x="1519" y="736"/>
                    </a:lnTo>
                    <a:lnTo>
                      <a:pt x="1499" y="691"/>
                    </a:lnTo>
                    <a:lnTo>
                      <a:pt x="1479" y="646"/>
                    </a:lnTo>
                    <a:lnTo>
                      <a:pt x="1458" y="601"/>
                    </a:lnTo>
                    <a:lnTo>
                      <a:pt x="1437" y="556"/>
                    </a:lnTo>
                    <a:lnTo>
                      <a:pt x="1416" y="511"/>
                    </a:lnTo>
                    <a:lnTo>
                      <a:pt x="1393" y="467"/>
                    </a:lnTo>
                    <a:lnTo>
                      <a:pt x="1370" y="423"/>
                    </a:lnTo>
                    <a:lnTo>
                      <a:pt x="1347" y="379"/>
                    </a:lnTo>
                    <a:lnTo>
                      <a:pt x="1323" y="336"/>
                    </a:lnTo>
                    <a:lnTo>
                      <a:pt x="1299" y="293"/>
                    </a:lnTo>
                    <a:lnTo>
                      <a:pt x="1274" y="250"/>
                    </a:lnTo>
                    <a:lnTo>
                      <a:pt x="1248" y="208"/>
                    </a:lnTo>
                    <a:lnTo>
                      <a:pt x="1222" y="165"/>
                    </a:lnTo>
                    <a:lnTo>
                      <a:pt x="1196" y="124"/>
                    </a:lnTo>
                    <a:lnTo>
                      <a:pt x="1169" y="82"/>
                    </a:lnTo>
                    <a:lnTo>
                      <a:pt x="1142" y="41"/>
                    </a:lnTo>
                    <a:lnTo>
                      <a:pt x="1114" y="0"/>
                    </a:lnTo>
                    <a:lnTo>
                      <a:pt x="1021" y="64"/>
                    </a:lnTo>
                    <a:lnTo>
                      <a:pt x="928" y="129"/>
                    </a:lnTo>
                    <a:lnTo>
                      <a:pt x="835" y="193"/>
                    </a:lnTo>
                    <a:lnTo>
                      <a:pt x="742" y="258"/>
                    </a:lnTo>
                    <a:lnTo>
                      <a:pt x="650" y="322"/>
                    </a:lnTo>
                    <a:lnTo>
                      <a:pt x="557" y="386"/>
                    </a:lnTo>
                    <a:lnTo>
                      <a:pt x="464" y="451"/>
                    </a:lnTo>
                    <a:lnTo>
                      <a:pt x="371" y="515"/>
                    </a:lnTo>
                    <a:lnTo>
                      <a:pt x="279" y="579"/>
                    </a:lnTo>
                    <a:lnTo>
                      <a:pt x="186" y="644"/>
                    </a:lnTo>
                    <a:lnTo>
                      <a:pt x="93" y="708"/>
                    </a:lnTo>
                    <a:lnTo>
                      <a:pt x="0" y="773"/>
                    </a:lnTo>
                    <a:lnTo>
                      <a:pt x="19" y="800"/>
                    </a:lnTo>
                    <a:lnTo>
                      <a:pt x="37" y="827"/>
                    </a:lnTo>
                    <a:lnTo>
                      <a:pt x="55" y="855"/>
                    </a:lnTo>
                    <a:lnTo>
                      <a:pt x="73" y="883"/>
                    </a:lnTo>
                    <a:lnTo>
                      <a:pt x="90" y="911"/>
                    </a:lnTo>
                    <a:lnTo>
                      <a:pt x="107" y="939"/>
                    </a:lnTo>
                    <a:lnTo>
                      <a:pt x="124" y="968"/>
                    </a:lnTo>
                    <a:lnTo>
                      <a:pt x="140" y="996"/>
                    </a:lnTo>
                    <a:lnTo>
                      <a:pt x="156" y="1025"/>
                    </a:lnTo>
                    <a:lnTo>
                      <a:pt x="171" y="1055"/>
                    </a:lnTo>
                    <a:lnTo>
                      <a:pt x="187" y="1084"/>
                    </a:lnTo>
                    <a:lnTo>
                      <a:pt x="201" y="1113"/>
                    </a:lnTo>
                    <a:lnTo>
                      <a:pt x="216" y="1143"/>
                    </a:lnTo>
                    <a:lnTo>
                      <a:pt x="230" y="1173"/>
                    </a:lnTo>
                    <a:lnTo>
                      <a:pt x="244" y="1203"/>
                    </a:lnTo>
                    <a:lnTo>
                      <a:pt x="257" y="1233"/>
                    </a:lnTo>
                    <a:lnTo>
                      <a:pt x="270" y="1263"/>
                    </a:lnTo>
                    <a:lnTo>
                      <a:pt x="283" y="1294"/>
                    </a:lnTo>
                    <a:lnTo>
                      <a:pt x="295" y="1325"/>
                    </a:lnTo>
                    <a:lnTo>
                      <a:pt x="307" y="1355"/>
                    </a:lnTo>
                    <a:lnTo>
                      <a:pt x="319" y="1386"/>
                    </a:lnTo>
                    <a:lnTo>
                      <a:pt x="330" y="1417"/>
                    </a:lnTo>
                    <a:lnTo>
                      <a:pt x="341" y="1449"/>
                    </a:lnTo>
                    <a:lnTo>
                      <a:pt x="351" y="1480"/>
                    </a:lnTo>
                    <a:lnTo>
                      <a:pt x="361" y="1511"/>
                    </a:lnTo>
                    <a:lnTo>
                      <a:pt x="371" y="1543"/>
                    </a:lnTo>
                    <a:lnTo>
                      <a:pt x="380" y="1575"/>
                    </a:lnTo>
                    <a:lnTo>
                      <a:pt x="389" y="1606"/>
                    </a:lnTo>
                    <a:lnTo>
                      <a:pt x="397" y="1638"/>
                    </a:lnTo>
                    <a:lnTo>
                      <a:pt x="405" y="1670"/>
                    </a:lnTo>
                    <a:lnTo>
                      <a:pt x="413" y="1702"/>
                    </a:lnTo>
                    <a:lnTo>
                      <a:pt x="420" y="1735"/>
                    </a:lnTo>
                    <a:lnTo>
                      <a:pt x="427" y="1767"/>
                    </a:lnTo>
                    <a:lnTo>
                      <a:pt x="434" y="1799"/>
                    </a:lnTo>
                    <a:lnTo>
                      <a:pt x="440" y="1832"/>
                    </a:lnTo>
                    <a:lnTo>
                      <a:pt x="445" y="1864"/>
                    </a:lnTo>
                    <a:lnTo>
                      <a:pt x="451" y="1897"/>
                    </a:lnTo>
                    <a:lnTo>
                      <a:pt x="456" y="1930"/>
                    </a:lnTo>
                    <a:lnTo>
                      <a:pt x="460" y="1962"/>
                    </a:lnTo>
                    <a:lnTo>
                      <a:pt x="464" y="1995"/>
                    </a:lnTo>
                    <a:lnTo>
                      <a:pt x="468" y="2028"/>
                    </a:lnTo>
                    <a:lnTo>
                      <a:pt x="471" y="2061"/>
                    </a:lnTo>
                    <a:lnTo>
                      <a:pt x="474" y="2094"/>
                    </a:lnTo>
                    <a:lnTo>
                      <a:pt x="477" y="2126"/>
                    </a:lnTo>
                    <a:lnTo>
                      <a:pt x="479" y="2159"/>
                    </a:lnTo>
                    <a:lnTo>
                      <a:pt x="481" y="2192"/>
                    </a:lnTo>
                    <a:lnTo>
                      <a:pt x="482" y="2225"/>
                    </a:lnTo>
                    <a:lnTo>
                      <a:pt x="483" y="2258"/>
                    </a:lnTo>
                  </a:path>
                </a:pathLst>
              </a:custGeom>
              <a:solidFill>
                <a:srgbClr val="54E349"/>
              </a:solidFill>
              <a:ln w="25400">
                <a:noFill/>
                <a:prstDash val="solid"/>
                <a:round/>
                <a:headEnd/>
                <a:tailEnd/>
              </a:ln>
              <a:effectLst>
                <a:outerShdw blurRad="44450" dist="27940" dir="5400000" algn="ctr">
                  <a:srgbClr val="000000">
                    <a:alpha val="32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balanced" dir="t">
                  <a:rot lat="0" lon="0" rev="8700000"/>
                </a:lightRig>
              </a:scene3d>
              <a:sp3d>
                <a:bevelT w="190500" h="38100"/>
              </a:sp3d>
            </xdr:spPr>
          </xdr:sp>
          <xdr:sp macro="" textlink="">
            <xdr:nvSpPr>
              <xdr:cNvPr id="34" name="Freeform 377"/>
              <xdr:cNvSpPr>
                <a:spLocks/>
              </xdr:cNvSpPr>
            </xdr:nvSpPr>
            <xdr:spPr bwMode="auto">
              <a:xfrm>
                <a:off x="212691" y="4348765"/>
                <a:ext cx="528440" cy="613712"/>
              </a:xfrm>
              <a:custGeom>
                <a:avLst/>
                <a:gdLst>
                  <a:gd name="T0" fmla="*/ 2147483647 w 1838"/>
                  <a:gd name="T1" fmla="*/ 2147483647 h 2258"/>
                  <a:gd name="T2" fmla="*/ 2147483647 w 1838"/>
                  <a:gd name="T3" fmla="*/ 2147483647 h 2258"/>
                  <a:gd name="T4" fmla="*/ 2147483647 w 1838"/>
                  <a:gd name="T5" fmla="*/ 2147483647 h 2258"/>
                  <a:gd name="T6" fmla="*/ 2147483647 w 1838"/>
                  <a:gd name="T7" fmla="*/ 2147483647 h 2258"/>
                  <a:gd name="T8" fmla="*/ 2147483647 w 1838"/>
                  <a:gd name="T9" fmla="*/ 2147483647 h 2258"/>
                  <a:gd name="T10" fmla="*/ 2147483647 w 1838"/>
                  <a:gd name="T11" fmla="*/ 2147483647 h 2258"/>
                  <a:gd name="T12" fmla="*/ 2147483647 w 1838"/>
                  <a:gd name="T13" fmla="*/ 2147483647 h 2258"/>
                  <a:gd name="T14" fmla="*/ 2147483647 w 1838"/>
                  <a:gd name="T15" fmla="*/ 2147483647 h 2258"/>
                  <a:gd name="T16" fmla="*/ 2147483647 w 1838"/>
                  <a:gd name="T17" fmla="*/ 2147483647 h 2258"/>
                  <a:gd name="T18" fmla="*/ 2147483647 w 1838"/>
                  <a:gd name="T19" fmla="*/ 2147483647 h 2258"/>
                  <a:gd name="T20" fmla="*/ 2147483647 w 1838"/>
                  <a:gd name="T21" fmla="*/ 2147483647 h 2258"/>
                  <a:gd name="T22" fmla="*/ 2147483647 w 1838"/>
                  <a:gd name="T23" fmla="*/ 2147483647 h 2258"/>
                  <a:gd name="T24" fmla="*/ 2147483647 w 1838"/>
                  <a:gd name="T25" fmla="*/ 2147483647 h 2258"/>
                  <a:gd name="T26" fmla="*/ 2147483647 w 1838"/>
                  <a:gd name="T27" fmla="*/ 2147483647 h 2258"/>
                  <a:gd name="T28" fmla="*/ 2147483647 w 1838"/>
                  <a:gd name="T29" fmla="*/ 2147483647 h 2258"/>
                  <a:gd name="T30" fmla="*/ 2147483647 w 1838"/>
                  <a:gd name="T31" fmla="*/ 2147483647 h 2258"/>
                  <a:gd name="T32" fmla="*/ 2147483647 w 1838"/>
                  <a:gd name="T33" fmla="*/ 2147483647 h 2258"/>
                  <a:gd name="T34" fmla="*/ 2147483647 w 1838"/>
                  <a:gd name="T35" fmla="*/ 2147483647 h 2258"/>
                  <a:gd name="T36" fmla="*/ 2147483647 w 1838"/>
                  <a:gd name="T37" fmla="*/ 2147483647 h 2258"/>
                  <a:gd name="T38" fmla="*/ 2147483647 w 1838"/>
                  <a:gd name="T39" fmla="*/ 2147483647 h 2258"/>
                  <a:gd name="T40" fmla="*/ 2147483647 w 1838"/>
                  <a:gd name="T41" fmla="*/ 2147483647 h 2258"/>
                  <a:gd name="T42" fmla="*/ 2147483647 w 1838"/>
                  <a:gd name="T43" fmla="*/ 2147483647 h 2258"/>
                  <a:gd name="T44" fmla="*/ 2147483647 w 1838"/>
                  <a:gd name="T45" fmla="*/ 2147483647 h 2258"/>
                  <a:gd name="T46" fmla="*/ 2147483647 w 1838"/>
                  <a:gd name="T47" fmla="*/ 2147483647 h 2258"/>
                  <a:gd name="T48" fmla="*/ 2147483647 w 1838"/>
                  <a:gd name="T49" fmla="*/ 2147483647 h 2258"/>
                  <a:gd name="T50" fmla="*/ 2147483647 w 1838"/>
                  <a:gd name="T51" fmla="*/ 2147483647 h 2258"/>
                  <a:gd name="T52" fmla="*/ 2147483647 w 1838"/>
                  <a:gd name="T53" fmla="*/ 2147483647 h 2258"/>
                  <a:gd name="T54" fmla="*/ 2147483647 w 1838"/>
                  <a:gd name="T55" fmla="*/ 2147483647 h 2258"/>
                  <a:gd name="T56" fmla="*/ 2147483647 w 1838"/>
                  <a:gd name="T57" fmla="*/ 2147483647 h 2258"/>
                  <a:gd name="T58" fmla="*/ 2147483647 w 1838"/>
                  <a:gd name="T59" fmla="*/ 2147483647 h 2258"/>
                  <a:gd name="T60" fmla="*/ 2147483647 w 1838"/>
                  <a:gd name="T61" fmla="*/ 2147483647 h 2258"/>
                  <a:gd name="T62" fmla="*/ 2147483647 w 1838"/>
                  <a:gd name="T63" fmla="*/ 2147483647 h 2258"/>
                  <a:gd name="T64" fmla="*/ 2147483647 w 1838"/>
                  <a:gd name="T65" fmla="*/ 2147483647 h 2258"/>
                  <a:gd name="T66" fmla="*/ 2147483647 w 1838"/>
                  <a:gd name="T67" fmla="*/ 2147483647 h 2258"/>
                  <a:gd name="T68" fmla="*/ 2147483647 w 1838"/>
                  <a:gd name="T69" fmla="*/ 2147483647 h 2258"/>
                  <a:gd name="T70" fmla="*/ 2147483647 w 1838"/>
                  <a:gd name="T71" fmla="*/ 2147483647 h 2258"/>
                  <a:gd name="T72" fmla="*/ 2147483647 w 1838"/>
                  <a:gd name="T73" fmla="*/ 2147483647 h 2258"/>
                  <a:gd name="T74" fmla="*/ 2147483647 w 1838"/>
                  <a:gd name="T75" fmla="*/ 2147483647 h 2258"/>
                  <a:gd name="T76" fmla="*/ 2147483647 w 1838"/>
                  <a:gd name="T77" fmla="*/ 2147483647 h 2258"/>
                  <a:gd name="T78" fmla="*/ 2147483647 w 1838"/>
                  <a:gd name="T79" fmla="*/ 2147483647 h 2258"/>
                  <a:gd name="T80" fmla="*/ 2147483647 w 1838"/>
                  <a:gd name="T81" fmla="*/ 2147483647 h 2258"/>
                  <a:gd name="T82" fmla="*/ 2147483647 w 1838"/>
                  <a:gd name="T83" fmla="*/ 2147483647 h 2258"/>
                  <a:gd name="T84" fmla="*/ 2147483647 w 1838"/>
                  <a:gd name="T85" fmla="*/ 2147483647 h 2258"/>
                  <a:gd name="T86" fmla="*/ 2147483647 w 1838"/>
                  <a:gd name="T87" fmla="*/ 2147483647 h 2258"/>
                  <a:gd name="T88" fmla="*/ 2147483647 w 1838"/>
                  <a:gd name="T89" fmla="*/ 2147483647 h 2258"/>
                  <a:gd name="T90" fmla="*/ 2147483647 w 1838"/>
                  <a:gd name="T91" fmla="*/ 2147483647 h 2258"/>
                  <a:gd name="T92" fmla="*/ 2147483647 w 1838"/>
                  <a:gd name="T93" fmla="*/ 2147483647 h 2258"/>
                  <a:gd name="T94" fmla="*/ 2147483647 w 1838"/>
                  <a:gd name="T95" fmla="*/ 2147483647 h 2258"/>
                  <a:gd name="T96" fmla="*/ 2147483647 w 1838"/>
                  <a:gd name="T97" fmla="*/ 2147483647 h 2258"/>
                  <a:gd name="T98" fmla="*/ 2147483647 w 1838"/>
                  <a:gd name="T99" fmla="*/ 2147483647 h 2258"/>
                  <a:gd name="T100" fmla="*/ 2147483647 w 1838"/>
                  <a:gd name="T101" fmla="*/ 2147483647 h 2258"/>
                  <a:gd name="T102" fmla="*/ 2147483647 w 1838"/>
                  <a:gd name="T103" fmla="*/ 2147483647 h 2258"/>
                  <a:gd name="T104" fmla="*/ 2147483647 w 1838"/>
                  <a:gd name="T105" fmla="*/ 2147483647 h 2258"/>
                  <a:gd name="T106" fmla="*/ 2147483647 w 1838"/>
                  <a:gd name="T107" fmla="*/ 2147483647 h 2258"/>
                  <a:gd name="T108" fmla="*/ 2147483647 w 1838"/>
                  <a:gd name="T109" fmla="*/ 2147483647 h 2258"/>
                  <a:gd name="T110" fmla="*/ 2147483647 w 1838"/>
                  <a:gd name="T111" fmla="*/ 2147483647 h 2258"/>
                  <a:gd name="T112" fmla="*/ 2147483647 w 1838"/>
                  <a:gd name="T113" fmla="*/ 2147483647 h 2258"/>
                  <a:gd name="T114" fmla="*/ 2147483647 w 1838"/>
                  <a:gd name="T115" fmla="*/ 2147483647 h 2258"/>
                  <a:gd name="T116" fmla="*/ 2147483647 w 1838"/>
                  <a:gd name="T117" fmla="*/ 2147483647 h 2258"/>
                  <a:gd name="T118" fmla="*/ 2147483647 w 1838"/>
                  <a:gd name="T119" fmla="*/ 2147483647 h 2258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  <a:gd name="T132" fmla="*/ 0 60000 65536"/>
                  <a:gd name="T133" fmla="*/ 0 60000 65536"/>
                  <a:gd name="T134" fmla="*/ 0 60000 65536"/>
                  <a:gd name="T135" fmla="*/ 0 60000 65536"/>
                  <a:gd name="T136" fmla="*/ 0 60000 65536"/>
                  <a:gd name="T137" fmla="*/ 0 60000 65536"/>
                  <a:gd name="T138" fmla="*/ 0 60000 65536"/>
                  <a:gd name="T139" fmla="*/ 0 60000 65536"/>
                  <a:gd name="T140" fmla="*/ 0 60000 65536"/>
                  <a:gd name="T141" fmla="*/ 0 60000 65536"/>
                  <a:gd name="T142" fmla="*/ 0 60000 65536"/>
                  <a:gd name="T143" fmla="*/ 0 60000 65536"/>
                  <a:gd name="T144" fmla="*/ 0 60000 65536"/>
                  <a:gd name="T145" fmla="*/ 0 60000 65536"/>
                  <a:gd name="T146" fmla="*/ 0 60000 65536"/>
                  <a:gd name="T147" fmla="*/ 0 60000 65536"/>
                  <a:gd name="T148" fmla="*/ 0 60000 65536"/>
                  <a:gd name="T149" fmla="*/ 0 60000 65536"/>
                  <a:gd name="T150" fmla="*/ 0 60000 65536"/>
                  <a:gd name="T151" fmla="*/ 0 60000 65536"/>
                  <a:gd name="T152" fmla="*/ 0 60000 65536"/>
                  <a:gd name="T153" fmla="*/ 0 60000 65536"/>
                  <a:gd name="T154" fmla="*/ 0 60000 65536"/>
                  <a:gd name="T155" fmla="*/ 0 60000 65536"/>
                  <a:gd name="T156" fmla="*/ 0 60000 65536"/>
                  <a:gd name="T157" fmla="*/ 0 60000 65536"/>
                  <a:gd name="T158" fmla="*/ 0 60000 65536"/>
                  <a:gd name="T159" fmla="*/ 0 60000 65536"/>
                  <a:gd name="T160" fmla="*/ 0 60000 65536"/>
                  <a:gd name="T161" fmla="*/ 0 60000 65536"/>
                  <a:gd name="T162" fmla="*/ 0 60000 65536"/>
                  <a:gd name="T163" fmla="*/ 0 60000 65536"/>
                  <a:gd name="T164" fmla="*/ 0 60000 65536"/>
                  <a:gd name="T165" fmla="*/ 0 60000 65536"/>
                  <a:gd name="T166" fmla="*/ 0 60000 65536"/>
                  <a:gd name="T167" fmla="*/ 0 60000 65536"/>
                  <a:gd name="T168" fmla="*/ 0 60000 65536"/>
                  <a:gd name="T169" fmla="*/ 0 60000 65536"/>
                  <a:gd name="T170" fmla="*/ 0 60000 65536"/>
                  <a:gd name="T171" fmla="*/ 0 60000 65536"/>
                  <a:gd name="T172" fmla="*/ 0 60000 65536"/>
                  <a:gd name="T173" fmla="*/ 0 60000 65536"/>
                  <a:gd name="T174" fmla="*/ 0 60000 65536"/>
                  <a:gd name="T175" fmla="*/ 0 60000 65536"/>
                  <a:gd name="T176" fmla="*/ 0 60000 65536"/>
                  <a:gd name="T177" fmla="*/ 0 60000 65536"/>
                  <a:gd name="T178" fmla="*/ 0 60000 65536"/>
                  <a:gd name="T179" fmla="*/ 0 60000 65536"/>
                  <a:gd name="T180" fmla="*/ 0 w 1838"/>
                  <a:gd name="T181" fmla="*/ 0 h 2258"/>
                  <a:gd name="T182" fmla="*/ 1838 w 1838"/>
                  <a:gd name="T183" fmla="*/ 2258 h 2258"/>
                </a:gdLst>
                <a:ahLst/>
                <a:cxnLst>
                  <a:cxn ang="T120">
                    <a:pos x="T0" y="T1"/>
                  </a:cxn>
                  <a:cxn ang="T121">
                    <a:pos x="T2" y="T3"/>
                  </a:cxn>
                  <a:cxn ang="T122">
                    <a:pos x="T4" y="T5"/>
                  </a:cxn>
                  <a:cxn ang="T123">
                    <a:pos x="T6" y="T7"/>
                  </a:cxn>
                  <a:cxn ang="T124">
                    <a:pos x="T8" y="T9"/>
                  </a:cxn>
                  <a:cxn ang="T125">
                    <a:pos x="T10" y="T11"/>
                  </a:cxn>
                  <a:cxn ang="T126">
                    <a:pos x="T12" y="T13"/>
                  </a:cxn>
                  <a:cxn ang="T127">
                    <a:pos x="T14" y="T15"/>
                  </a:cxn>
                  <a:cxn ang="T128">
                    <a:pos x="T16" y="T17"/>
                  </a:cxn>
                  <a:cxn ang="T129">
                    <a:pos x="T18" y="T19"/>
                  </a:cxn>
                  <a:cxn ang="T130">
                    <a:pos x="T20" y="T21"/>
                  </a:cxn>
                  <a:cxn ang="T131">
                    <a:pos x="T22" y="T23"/>
                  </a:cxn>
                  <a:cxn ang="T132">
                    <a:pos x="T24" y="T25"/>
                  </a:cxn>
                  <a:cxn ang="T133">
                    <a:pos x="T26" y="T27"/>
                  </a:cxn>
                  <a:cxn ang="T134">
                    <a:pos x="T28" y="T29"/>
                  </a:cxn>
                  <a:cxn ang="T135">
                    <a:pos x="T30" y="T31"/>
                  </a:cxn>
                  <a:cxn ang="T136">
                    <a:pos x="T32" y="T33"/>
                  </a:cxn>
                  <a:cxn ang="T137">
                    <a:pos x="T34" y="T35"/>
                  </a:cxn>
                  <a:cxn ang="T138">
                    <a:pos x="T36" y="T37"/>
                  </a:cxn>
                  <a:cxn ang="T139">
                    <a:pos x="T38" y="T39"/>
                  </a:cxn>
                  <a:cxn ang="T140">
                    <a:pos x="T40" y="T41"/>
                  </a:cxn>
                  <a:cxn ang="T141">
                    <a:pos x="T42" y="T43"/>
                  </a:cxn>
                  <a:cxn ang="T142">
                    <a:pos x="T44" y="T45"/>
                  </a:cxn>
                  <a:cxn ang="T143">
                    <a:pos x="T46" y="T47"/>
                  </a:cxn>
                  <a:cxn ang="T144">
                    <a:pos x="T48" y="T49"/>
                  </a:cxn>
                  <a:cxn ang="T145">
                    <a:pos x="T50" y="T51"/>
                  </a:cxn>
                  <a:cxn ang="T146">
                    <a:pos x="T52" y="T53"/>
                  </a:cxn>
                  <a:cxn ang="T147">
                    <a:pos x="T54" y="T55"/>
                  </a:cxn>
                  <a:cxn ang="T148">
                    <a:pos x="T56" y="T57"/>
                  </a:cxn>
                  <a:cxn ang="T149">
                    <a:pos x="T58" y="T59"/>
                  </a:cxn>
                  <a:cxn ang="T150">
                    <a:pos x="T60" y="T61"/>
                  </a:cxn>
                  <a:cxn ang="T151">
                    <a:pos x="T62" y="T63"/>
                  </a:cxn>
                  <a:cxn ang="T152">
                    <a:pos x="T64" y="T65"/>
                  </a:cxn>
                  <a:cxn ang="T153">
                    <a:pos x="T66" y="T67"/>
                  </a:cxn>
                  <a:cxn ang="T154">
                    <a:pos x="T68" y="T69"/>
                  </a:cxn>
                  <a:cxn ang="T155">
                    <a:pos x="T70" y="T71"/>
                  </a:cxn>
                  <a:cxn ang="T156">
                    <a:pos x="T72" y="T73"/>
                  </a:cxn>
                  <a:cxn ang="T157">
                    <a:pos x="T74" y="T75"/>
                  </a:cxn>
                  <a:cxn ang="T158">
                    <a:pos x="T76" y="T77"/>
                  </a:cxn>
                  <a:cxn ang="T159">
                    <a:pos x="T78" y="T79"/>
                  </a:cxn>
                  <a:cxn ang="T160">
                    <a:pos x="T80" y="T81"/>
                  </a:cxn>
                  <a:cxn ang="T161">
                    <a:pos x="T82" y="T83"/>
                  </a:cxn>
                  <a:cxn ang="T162">
                    <a:pos x="T84" y="T85"/>
                  </a:cxn>
                  <a:cxn ang="T163">
                    <a:pos x="T86" y="T87"/>
                  </a:cxn>
                  <a:cxn ang="T164">
                    <a:pos x="T88" y="T89"/>
                  </a:cxn>
                  <a:cxn ang="T165">
                    <a:pos x="T90" y="T91"/>
                  </a:cxn>
                  <a:cxn ang="T166">
                    <a:pos x="T92" y="T93"/>
                  </a:cxn>
                  <a:cxn ang="T167">
                    <a:pos x="T94" y="T95"/>
                  </a:cxn>
                  <a:cxn ang="T168">
                    <a:pos x="T96" y="T97"/>
                  </a:cxn>
                  <a:cxn ang="T169">
                    <a:pos x="T98" y="T99"/>
                  </a:cxn>
                  <a:cxn ang="T170">
                    <a:pos x="T100" y="T101"/>
                  </a:cxn>
                  <a:cxn ang="T171">
                    <a:pos x="T102" y="T103"/>
                  </a:cxn>
                  <a:cxn ang="T172">
                    <a:pos x="T104" y="T105"/>
                  </a:cxn>
                  <a:cxn ang="T173">
                    <a:pos x="T106" y="T107"/>
                  </a:cxn>
                  <a:cxn ang="T174">
                    <a:pos x="T108" y="T109"/>
                  </a:cxn>
                  <a:cxn ang="T175">
                    <a:pos x="T110" y="T111"/>
                  </a:cxn>
                  <a:cxn ang="T176">
                    <a:pos x="T112" y="T113"/>
                  </a:cxn>
                  <a:cxn ang="T177">
                    <a:pos x="T114" y="T115"/>
                  </a:cxn>
                  <a:cxn ang="T178">
                    <a:pos x="T116" y="T117"/>
                  </a:cxn>
                  <a:cxn ang="T179">
                    <a:pos x="T118" y="T119"/>
                  </a:cxn>
                </a:cxnLst>
                <a:rect l="T180" t="T181" r="T182" b="T183"/>
                <a:pathLst>
                  <a:path w="1838" h="2258">
                    <a:moveTo>
                      <a:pt x="1838" y="773"/>
                    </a:moveTo>
                    <a:lnTo>
                      <a:pt x="1745" y="708"/>
                    </a:lnTo>
                    <a:lnTo>
                      <a:pt x="1653" y="644"/>
                    </a:lnTo>
                    <a:lnTo>
                      <a:pt x="1560" y="579"/>
                    </a:lnTo>
                    <a:lnTo>
                      <a:pt x="1467" y="515"/>
                    </a:lnTo>
                    <a:lnTo>
                      <a:pt x="1374" y="451"/>
                    </a:lnTo>
                    <a:lnTo>
                      <a:pt x="1281" y="386"/>
                    </a:lnTo>
                    <a:lnTo>
                      <a:pt x="1189" y="322"/>
                    </a:lnTo>
                    <a:lnTo>
                      <a:pt x="1096" y="258"/>
                    </a:lnTo>
                    <a:lnTo>
                      <a:pt x="1003" y="193"/>
                    </a:lnTo>
                    <a:lnTo>
                      <a:pt x="910" y="129"/>
                    </a:lnTo>
                    <a:lnTo>
                      <a:pt x="817" y="64"/>
                    </a:lnTo>
                    <a:lnTo>
                      <a:pt x="725" y="0"/>
                    </a:lnTo>
                    <a:lnTo>
                      <a:pt x="697" y="41"/>
                    </a:lnTo>
                    <a:lnTo>
                      <a:pt x="669" y="82"/>
                    </a:lnTo>
                    <a:lnTo>
                      <a:pt x="642" y="124"/>
                    </a:lnTo>
                    <a:lnTo>
                      <a:pt x="616" y="165"/>
                    </a:lnTo>
                    <a:lnTo>
                      <a:pt x="590" y="208"/>
                    </a:lnTo>
                    <a:lnTo>
                      <a:pt x="564" y="250"/>
                    </a:lnTo>
                    <a:lnTo>
                      <a:pt x="540" y="293"/>
                    </a:lnTo>
                    <a:lnTo>
                      <a:pt x="515" y="336"/>
                    </a:lnTo>
                    <a:lnTo>
                      <a:pt x="491" y="379"/>
                    </a:lnTo>
                    <a:lnTo>
                      <a:pt x="468" y="423"/>
                    </a:lnTo>
                    <a:lnTo>
                      <a:pt x="445" y="467"/>
                    </a:lnTo>
                    <a:lnTo>
                      <a:pt x="423" y="511"/>
                    </a:lnTo>
                    <a:lnTo>
                      <a:pt x="401" y="556"/>
                    </a:lnTo>
                    <a:lnTo>
                      <a:pt x="380" y="601"/>
                    </a:lnTo>
                    <a:lnTo>
                      <a:pt x="359" y="646"/>
                    </a:lnTo>
                    <a:lnTo>
                      <a:pt x="339" y="691"/>
                    </a:lnTo>
                    <a:lnTo>
                      <a:pt x="320" y="736"/>
                    </a:lnTo>
                    <a:lnTo>
                      <a:pt x="301" y="782"/>
                    </a:lnTo>
                    <a:lnTo>
                      <a:pt x="282" y="828"/>
                    </a:lnTo>
                    <a:lnTo>
                      <a:pt x="264" y="874"/>
                    </a:lnTo>
                    <a:lnTo>
                      <a:pt x="247" y="921"/>
                    </a:lnTo>
                    <a:lnTo>
                      <a:pt x="230" y="967"/>
                    </a:lnTo>
                    <a:lnTo>
                      <a:pt x="214" y="1014"/>
                    </a:lnTo>
                    <a:lnTo>
                      <a:pt x="199" y="1061"/>
                    </a:lnTo>
                    <a:lnTo>
                      <a:pt x="183" y="1108"/>
                    </a:lnTo>
                    <a:lnTo>
                      <a:pt x="169" y="1156"/>
                    </a:lnTo>
                    <a:lnTo>
                      <a:pt x="155" y="1203"/>
                    </a:lnTo>
                    <a:lnTo>
                      <a:pt x="142" y="1251"/>
                    </a:lnTo>
                    <a:lnTo>
                      <a:pt x="129" y="1299"/>
                    </a:lnTo>
                    <a:lnTo>
                      <a:pt x="117" y="1347"/>
                    </a:lnTo>
                    <a:lnTo>
                      <a:pt x="106" y="1395"/>
                    </a:lnTo>
                    <a:lnTo>
                      <a:pt x="95" y="1443"/>
                    </a:lnTo>
                    <a:lnTo>
                      <a:pt x="84" y="1492"/>
                    </a:lnTo>
                    <a:lnTo>
                      <a:pt x="75" y="1540"/>
                    </a:lnTo>
                    <a:lnTo>
                      <a:pt x="65" y="1589"/>
                    </a:lnTo>
                    <a:lnTo>
                      <a:pt x="57" y="1638"/>
                    </a:lnTo>
                    <a:lnTo>
                      <a:pt x="49" y="1687"/>
                    </a:lnTo>
                    <a:lnTo>
                      <a:pt x="41" y="1736"/>
                    </a:lnTo>
                    <a:lnTo>
                      <a:pt x="35" y="1785"/>
                    </a:lnTo>
                    <a:lnTo>
                      <a:pt x="28" y="1834"/>
                    </a:lnTo>
                    <a:lnTo>
                      <a:pt x="23" y="1883"/>
                    </a:lnTo>
                    <a:lnTo>
                      <a:pt x="18" y="1932"/>
                    </a:lnTo>
                    <a:lnTo>
                      <a:pt x="13" y="1982"/>
                    </a:lnTo>
                    <a:lnTo>
                      <a:pt x="10" y="2031"/>
                    </a:lnTo>
                    <a:lnTo>
                      <a:pt x="6" y="2080"/>
                    </a:lnTo>
                    <a:lnTo>
                      <a:pt x="4" y="2130"/>
                    </a:lnTo>
                    <a:lnTo>
                      <a:pt x="2" y="2179"/>
                    </a:lnTo>
                    <a:lnTo>
                      <a:pt x="0" y="2229"/>
                    </a:lnTo>
                    <a:lnTo>
                      <a:pt x="113" y="2231"/>
                    </a:lnTo>
                    <a:lnTo>
                      <a:pt x="226" y="2234"/>
                    </a:lnTo>
                    <a:lnTo>
                      <a:pt x="339" y="2236"/>
                    </a:lnTo>
                    <a:lnTo>
                      <a:pt x="452" y="2239"/>
                    </a:lnTo>
                    <a:lnTo>
                      <a:pt x="565" y="2241"/>
                    </a:lnTo>
                    <a:lnTo>
                      <a:pt x="678" y="2243"/>
                    </a:lnTo>
                    <a:lnTo>
                      <a:pt x="791" y="2246"/>
                    </a:lnTo>
                    <a:lnTo>
                      <a:pt x="904" y="2248"/>
                    </a:lnTo>
                    <a:lnTo>
                      <a:pt x="1017" y="2251"/>
                    </a:lnTo>
                    <a:lnTo>
                      <a:pt x="1130" y="2253"/>
                    </a:lnTo>
                    <a:lnTo>
                      <a:pt x="1242" y="2256"/>
                    </a:lnTo>
                    <a:lnTo>
                      <a:pt x="1355" y="2258"/>
                    </a:lnTo>
                    <a:lnTo>
                      <a:pt x="1356" y="2225"/>
                    </a:lnTo>
                    <a:lnTo>
                      <a:pt x="1358" y="2192"/>
                    </a:lnTo>
                    <a:lnTo>
                      <a:pt x="1359" y="2159"/>
                    </a:lnTo>
                    <a:lnTo>
                      <a:pt x="1361" y="2126"/>
                    </a:lnTo>
                    <a:lnTo>
                      <a:pt x="1364" y="2094"/>
                    </a:lnTo>
                    <a:lnTo>
                      <a:pt x="1367" y="2061"/>
                    </a:lnTo>
                    <a:lnTo>
                      <a:pt x="1370" y="2028"/>
                    </a:lnTo>
                    <a:lnTo>
                      <a:pt x="1374" y="1995"/>
                    </a:lnTo>
                    <a:lnTo>
                      <a:pt x="1378" y="1962"/>
                    </a:lnTo>
                    <a:lnTo>
                      <a:pt x="1383" y="1930"/>
                    </a:lnTo>
                    <a:lnTo>
                      <a:pt x="1388" y="1897"/>
                    </a:lnTo>
                    <a:lnTo>
                      <a:pt x="1393" y="1864"/>
                    </a:lnTo>
                    <a:lnTo>
                      <a:pt x="1399" y="1832"/>
                    </a:lnTo>
                    <a:lnTo>
                      <a:pt x="1405" y="1799"/>
                    </a:lnTo>
                    <a:lnTo>
                      <a:pt x="1411" y="1767"/>
                    </a:lnTo>
                    <a:lnTo>
                      <a:pt x="1418" y="1735"/>
                    </a:lnTo>
                    <a:lnTo>
                      <a:pt x="1425" y="1702"/>
                    </a:lnTo>
                    <a:lnTo>
                      <a:pt x="1433" y="1670"/>
                    </a:lnTo>
                    <a:lnTo>
                      <a:pt x="1441" y="1638"/>
                    </a:lnTo>
                    <a:lnTo>
                      <a:pt x="1450" y="1606"/>
                    </a:lnTo>
                    <a:lnTo>
                      <a:pt x="1459" y="1575"/>
                    </a:lnTo>
                    <a:lnTo>
                      <a:pt x="1468" y="1543"/>
                    </a:lnTo>
                    <a:lnTo>
                      <a:pt x="1477" y="1511"/>
                    </a:lnTo>
                    <a:lnTo>
                      <a:pt x="1487" y="1480"/>
                    </a:lnTo>
                    <a:lnTo>
                      <a:pt x="1498" y="1449"/>
                    </a:lnTo>
                    <a:lnTo>
                      <a:pt x="1509" y="1417"/>
                    </a:lnTo>
                    <a:lnTo>
                      <a:pt x="1520" y="1386"/>
                    </a:lnTo>
                    <a:lnTo>
                      <a:pt x="1531" y="1355"/>
                    </a:lnTo>
                    <a:lnTo>
                      <a:pt x="1543" y="1325"/>
                    </a:lnTo>
                    <a:lnTo>
                      <a:pt x="1555" y="1294"/>
                    </a:lnTo>
                    <a:lnTo>
                      <a:pt x="1568" y="1263"/>
                    </a:lnTo>
                    <a:lnTo>
                      <a:pt x="1581" y="1233"/>
                    </a:lnTo>
                    <a:lnTo>
                      <a:pt x="1595" y="1203"/>
                    </a:lnTo>
                    <a:lnTo>
                      <a:pt x="1608" y="1173"/>
                    </a:lnTo>
                    <a:lnTo>
                      <a:pt x="1622" y="1143"/>
                    </a:lnTo>
                    <a:lnTo>
                      <a:pt x="1637" y="1113"/>
                    </a:lnTo>
                    <a:lnTo>
                      <a:pt x="1652" y="1084"/>
                    </a:lnTo>
                    <a:lnTo>
                      <a:pt x="1667" y="1055"/>
                    </a:lnTo>
                    <a:lnTo>
                      <a:pt x="1683" y="1025"/>
                    </a:lnTo>
                    <a:lnTo>
                      <a:pt x="1698" y="996"/>
                    </a:lnTo>
                    <a:lnTo>
                      <a:pt x="1715" y="968"/>
                    </a:lnTo>
                    <a:lnTo>
                      <a:pt x="1731" y="939"/>
                    </a:lnTo>
                    <a:lnTo>
                      <a:pt x="1748" y="911"/>
                    </a:lnTo>
                    <a:lnTo>
                      <a:pt x="1766" y="883"/>
                    </a:lnTo>
                    <a:lnTo>
                      <a:pt x="1783" y="855"/>
                    </a:lnTo>
                    <a:lnTo>
                      <a:pt x="1801" y="827"/>
                    </a:lnTo>
                    <a:lnTo>
                      <a:pt x="1820" y="800"/>
                    </a:lnTo>
                    <a:lnTo>
                      <a:pt x="1838" y="773"/>
                    </a:lnTo>
                  </a:path>
                </a:pathLst>
              </a:custGeom>
              <a:solidFill>
                <a:srgbClr val="FF3333"/>
              </a:solidFill>
              <a:ln w="25400">
                <a:noFill/>
                <a:prstDash val="solid"/>
                <a:round/>
                <a:headEnd/>
                <a:tailEnd/>
              </a:ln>
              <a:effectLst>
                <a:outerShdw blurRad="44450" dist="27940" dir="5400000" algn="ctr">
                  <a:srgbClr val="000000">
                    <a:alpha val="32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balanced" dir="t">
                  <a:rot lat="0" lon="0" rev="8700000"/>
                </a:lightRig>
              </a:scene3d>
              <a:sp3d>
                <a:bevelT w="190500" h="38100"/>
              </a:sp3d>
            </xdr:spPr>
          </xdr:sp>
          <xdr:sp macro="" textlink="">
            <xdr:nvSpPr>
              <xdr:cNvPr id="35" name="Freeform 383"/>
              <xdr:cNvSpPr>
                <a:spLocks/>
              </xdr:cNvSpPr>
            </xdr:nvSpPr>
            <xdr:spPr bwMode="auto">
              <a:xfrm>
                <a:off x="450915" y="3935368"/>
                <a:ext cx="673826" cy="597403"/>
              </a:xfrm>
              <a:custGeom>
                <a:avLst/>
                <a:gdLst>
                  <a:gd name="T0" fmla="*/ 2147483647 w 2343"/>
                  <a:gd name="T1" fmla="*/ 2147483647 h 2198"/>
                  <a:gd name="T2" fmla="*/ 2147483647 w 2343"/>
                  <a:gd name="T3" fmla="*/ 2147483647 h 2198"/>
                  <a:gd name="T4" fmla="*/ 2147483647 w 2343"/>
                  <a:gd name="T5" fmla="*/ 2147483647 h 2198"/>
                  <a:gd name="T6" fmla="*/ 2147483647 w 2343"/>
                  <a:gd name="T7" fmla="*/ 2147483647 h 2198"/>
                  <a:gd name="T8" fmla="*/ 2147483647 w 2343"/>
                  <a:gd name="T9" fmla="*/ 2147483647 h 2198"/>
                  <a:gd name="T10" fmla="*/ 2147483647 w 2343"/>
                  <a:gd name="T11" fmla="*/ 2147483647 h 2198"/>
                  <a:gd name="T12" fmla="*/ 2147483647 w 2343"/>
                  <a:gd name="T13" fmla="*/ 2147483647 h 2198"/>
                  <a:gd name="T14" fmla="*/ 2147483647 w 2343"/>
                  <a:gd name="T15" fmla="*/ 2147483647 h 2198"/>
                  <a:gd name="T16" fmla="*/ 2147483647 w 2343"/>
                  <a:gd name="T17" fmla="*/ 2147483647 h 2198"/>
                  <a:gd name="T18" fmla="*/ 2147483647 w 2343"/>
                  <a:gd name="T19" fmla="*/ 2147483647 h 2198"/>
                  <a:gd name="T20" fmla="*/ 2147483647 w 2343"/>
                  <a:gd name="T21" fmla="*/ 2147483647 h 2198"/>
                  <a:gd name="T22" fmla="*/ 2147483647 w 2343"/>
                  <a:gd name="T23" fmla="*/ 2147483647 h 2198"/>
                  <a:gd name="T24" fmla="*/ 2147483647 w 2343"/>
                  <a:gd name="T25" fmla="*/ 2147483647 h 2198"/>
                  <a:gd name="T26" fmla="*/ 2147483647 w 2343"/>
                  <a:gd name="T27" fmla="*/ 2147483647 h 2198"/>
                  <a:gd name="T28" fmla="*/ 2147483647 w 2343"/>
                  <a:gd name="T29" fmla="*/ 2147483647 h 2198"/>
                  <a:gd name="T30" fmla="*/ 2147483647 w 2343"/>
                  <a:gd name="T31" fmla="*/ 2147483647 h 2198"/>
                  <a:gd name="T32" fmla="*/ 2147483647 w 2343"/>
                  <a:gd name="T33" fmla="*/ 2147483647 h 2198"/>
                  <a:gd name="T34" fmla="*/ 2147483647 w 2343"/>
                  <a:gd name="T35" fmla="*/ 2147483647 h 2198"/>
                  <a:gd name="T36" fmla="*/ 2147483647 w 2343"/>
                  <a:gd name="T37" fmla="*/ 2147483647 h 2198"/>
                  <a:gd name="T38" fmla="*/ 2147483647 w 2343"/>
                  <a:gd name="T39" fmla="*/ 2147483647 h 2198"/>
                  <a:gd name="T40" fmla="*/ 2147483647 w 2343"/>
                  <a:gd name="T41" fmla="*/ 2147483647 h 2198"/>
                  <a:gd name="T42" fmla="*/ 2147483647 w 2343"/>
                  <a:gd name="T43" fmla="*/ 2147483647 h 2198"/>
                  <a:gd name="T44" fmla="*/ 2147483647 w 2343"/>
                  <a:gd name="T45" fmla="*/ 2147483647 h 2198"/>
                  <a:gd name="T46" fmla="*/ 2147483647 w 2343"/>
                  <a:gd name="T47" fmla="*/ 2147483647 h 2198"/>
                  <a:gd name="T48" fmla="*/ 2147483647 w 2343"/>
                  <a:gd name="T49" fmla="*/ 2147483647 h 2198"/>
                  <a:gd name="T50" fmla="*/ 2147483647 w 2343"/>
                  <a:gd name="T51" fmla="*/ 2147483647 h 2198"/>
                  <a:gd name="T52" fmla="*/ 2147483647 w 2343"/>
                  <a:gd name="T53" fmla="*/ 2147483647 h 2198"/>
                  <a:gd name="T54" fmla="*/ 2147483647 w 2343"/>
                  <a:gd name="T55" fmla="*/ 2147483647 h 2198"/>
                  <a:gd name="T56" fmla="*/ 2147483647 w 2343"/>
                  <a:gd name="T57" fmla="*/ 2147483647 h 2198"/>
                  <a:gd name="T58" fmla="*/ 2147483647 w 2343"/>
                  <a:gd name="T59" fmla="*/ 2147483647 h 2198"/>
                  <a:gd name="T60" fmla="*/ 2147483647 w 2343"/>
                  <a:gd name="T61" fmla="*/ 2147483647 h 2198"/>
                  <a:gd name="T62" fmla="*/ 2147483647 w 2343"/>
                  <a:gd name="T63" fmla="*/ 2147483647 h 2198"/>
                  <a:gd name="T64" fmla="*/ 2147483647 w 2343"/>
                  <a:gd name="T65" fmla="*/ 2147483647 h 2198"/>
                  <a:gd name="T66" fmla="*/ 2147483647 w 2343"/>
                  <a:gd name="T67" fmla="*/ 2147483647 h 2198"/>
                  <a:gd name="T68" fmla="*/ 2147483647 w 2343"/>
                  <a:gd name="T69" fmla="*/ 2147483647 h 2198"/>
                  <a:gd name="T70" fmla="*/ 2147483647 w 2343"/>
                  <a:gd name="T71" fmla="*/ 2147483647 h 2198"/>
                  <a:gd name="T72" fmla="*/ 2147483647 w 2343"/>
                  <a:gd name="T73" fmla="*/ 2147483647 h 2198"/>
                  <a:gd name="T74" fmla="*/ 2147483647 w 2343"/>
                  <a:gd name="T75" fmla="*/ 2147483647 h 2198"/>
                  <a:gd name="T76" fmla="*/ 2147483647 w 2343"/>
                  <a:gd name="T77" fmla="*/ 2147483647 h 2198"/>
                  <a:gd name="T78" fmla="*/ 2147483647 w 2343"/>
                  <a:gd name="T79" fmla="*/ 2147483647 h 2198"/>
                  <a:gd name="T80" fmla="*/ 2147483647 w 2343"/>
                  <a:gd name="T81" fmla="*/ 2147483647 h 2198"/>
                  <a:gd name="T82" fmla="*/ 2147483647 w 2343"/>
                  <a:gd name="T83" fmla="*/ 2147483647 h 2198"/>
                  <a:gd name="T84" fmla="*/ 2147483647 w 2343"/>
                  <a:gd name="T85" fmla="*/ 2147483647 h 2198"/>
                  <a:gd name="T86" fmla="*/ 2147483647 w 2343"/>
                  <a:gd name="T87" fmla="*/ 2147483647 h 2198"/>
                  <a:gd name="T88" fmla="*/ 2147483647 w 2343"/>
                  <a:gd name="T89" fmla="*/ 2147483647 h 2198"/>
                  <a:gd name="T90" fmla="*/ 2147483647 w 2343"/>
                  <a:gd name="T91" fmla="*/ 2147483647 h 2198"/>
                  <a:gd name="T92" fmla="*/ 2147483647 w 2343"/>
                  <a:gd name="T93" fmla="*/ 2147483647 h 2198"/>
                  <a:gd name="T94" fmla="*/ 2147483647 w 2343"/>
                  <a:gd name="T95" fmla="*/ 2147483647 h 2198"/>
                  <a:gd name="T96" fmla="*/ 2147483647 w 2343"/>
                  <a:gd name="T97" fmla="*/ 2147483647 h 2198"/>
                  <a:gd name="T98" fmla="*/ 2147483647 w 2343"/>
                  <a:gd name="T99" fmla="*/ 2147483647 h 2198"/>
                  <a:gd name="T100" fmla="*/ 2147483647 w 2343"/>
                  <a:gd name="T101" fmla="*/ 2147483647 h 2198"/>
                  <a:gd name="T102" fmla="*/ 2147483647 w 2343"/>
                  <a:gd name="T103" fmla="*/ 2147483647 h 2198"/>
                  <a:gd name="T104" fmla="*/ 2147483647 w 2343"/>
                  <a:gd name="T105" fmla="*/ 2147483647 h 2198"/>
                  <a:gd name="T106" fmla="*/ 2147483647 w 2343"/>
                  <a:gd name="T107" fmla="*/ 2147483647 h 2198"/>
                  <a:gd name="T108" fmla="*/ 2147483647 w 2343"/>
                  <a:gd name="T109" fmla="*/ 2147483647 h 2198"/>
                  <a:gd name="T110" fmla="*/ 2147483647 w 2343"/>
                  <a:gd name="T111" fmla="*/ 2147483647 h 2198"/>
                  <a:gd name="T112" fmla="*/ 2147483647 w 2343"/>
                  <a:gd name="T113" fmla="*/ 2147483647 h 2198"/>
                  <a:gd name="T114" fmla="*/ 2147483647 w 2343"/>
                  <a:gd name="T115" fmla="*/ 2147483647 h 2198"/>
                  <a:gd name="T116" fmla="*/ 2147483647 w 2343"/>
                  <a:gd name="T117" fmla="*/ 2147483647 h 2198"/>
                  <a:gd name="T118" fmla="*/ 2147483647 w 2343"/>
                  <a:gd name="T119" fmla="*/ 2147483647 h 2198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  <a:gd name="T132" fmla="*/ 0 60000 65536"/>
                  <a:gd name="T133" fmla="*/ 0 60000 65536"/>
                  <a:gd name="T134" fmla="*/ 0 60000 65536"/>
                  <a:gd name="T135" fmla="*/ 0 60000 65536"/>
                  <a:gd name="T136" fmla="*/ 0 60000 65536"/>
                  <a:gd name="T137" fmla="*/ 0 60000 65536"/>
                  <a:gd name="T138" fmla="*/ 0 60000 65536"/>
                  <a:gd name="T139" fmla="*/ 0 60000 65536"/>
                  <a:gd name="T140" fmla="*/ 0 60000 65536"/>
                  <a:gd name="T141" fmla="*/ 0 60000 65536"/>
                  <a:gd name="T142" fmla="*/ 0 60000 65536"/>
                  <a:gd name="T143" fmla="*/ 0 60000 65536"/>
                  <a:gd name="T144" fmla="*/ 0 60000 65536"/>
                  <a:gd name="T145" fmla="*/ 0 60000 65536"/>
                  <a:gd name="T146" fmla="*/ 0 60000 65536"/>
                  <a:gd name="T147" fmla="*/ 0 60000 65536"/>
                  <a:gd name="T148" fmla="*/ 0 60000 65536"/>
                  <a:gd name="T149" fmla="*/ 0 60000 65536"/>
                  <a:gd name="T150" fmla="*/ 0 60000 65536"/>
                  <a:gd name="T151" fmla="*/ 0 60000 65536"/>
                  <a:gd name="T152" fmla="*/ 0 60000 65536"/>
                  <a:gd name="T153" fmla="*/ 0 60000 65536"/>
                  <a:gd name="T154" fmla="*/ 0 60000 65536"/>
                  <a:gd name="T155" fmla="*/ 0 60000 65536"/>
                  <a:gd name="T156" fmla="*/ 0 60000 65536"/>
                  <a:gd name="T157" fmla="*/ 0 60000 65536"/>
                  <a:gd name="T158" fmla="*/ 0 60000 65536"/>
                  <a:gd name="T159" fmla="*/ 0 60000 65536"/>
                  <a:gd name="T160" fmla="*/ 0 60000 65536"/>
                  <a:gd name="T161" fmla="*/ 0 60000 65536"/>
                  <a:gd name="T162" fmla="*/ 0 60000 65536"/>
                  <a:gd name="T163" fmla="*/ 0 60000 65536"/>
                  <a:gd name="T164" fmla="*/ 0 60000 65536"/>
                  <a:gd name="T165" fmla="*/ 0 60000 65536"/>
                  <a:gd name="T166" fmla="*/ 0 60000 65536"/>
                  <a:gd name="T167" fmla="*/ 0 60000 65536"/>
                  <a:gd name="T168" fmla="*/ 0 60000 65536"/>
                  <a:gd name="T169" fmla="*/ 0 60000 65536"/>
                  <a:gd name="T170" fmla="*/ 0 60000 65536"/>
                  <a:gd name="T171" fmla="*/ 0 60000 65536"/>
                  <a:gd name="T172" fmla="*/ 0 60000 65536"/>
                  <a:gd name="T173" fmla="*/ 0 60000 65536"/>
                  <a:gd name="T174" fmla="*/ 0 60000 65536"/>
                  <a:gd name="T175" fmla="*/ 0 60000 65536"/>
                  <a:gd name="T176" fmla="*/ 0 60000 65536"/>
                  <a:gd name="T177" fmla="*/ 0 60000 65536"/>
                  <a:gd name="T178" fmla="*/ 0 60000 65536"/>
                  <a:gd name="T179" fmla="*/ 0 60000 65536"/>
                  <a:gd name="T180" fmla="*/ 0 w 2343"/>
                  <a:gd name="T181" fmla="*/ 0 h 2198"/>
                  <a:gd name="T182" fmla="*/ 2343 w 2343"/>
                  <a:gd name="T183" fmla="*/ 2198 h 2198"/>
                </a:gdLst>
                <a:ahLst/>
                <a:cxnLst>
                  <a:cxn ang="T120">
                    <a:pos x="T0" y="T1"/>
                  </a:cxn>
                  <a:cxn ang="T121">
                    <a:pos x="T2" y="T3"/>
                  </a:cxn>
                  <a:cxn ang="T122">
                    <a:pos x="T4" y="T5"/>
                  </a:cxn>
                  <a:cxn ang="T123">
                    <a:pos x="T6" y="T7"/>
                  </a:cxn>
                  <a:cxn ang="T124">
                    <a:pos x="T8" y="T9"/>
                  </a:cxn>
                  <a:cxn ang="T125">
                    <a:pos x="T10" y="T11"/>
                  </a:cxn>
                  <a:cxn ang="T126">
                    <a:pos x="T12" y="T13"/>
                  </a:cxn>
                  <a:cxn ang="T127">
                    <a:pos x="T14" y="T15"/>
                  </a:cxn>
                  <a:cxn ang="T128">
                    <a:pos x="T16" y="T17"/>
                  </a:cxn>
                  <a:cxn ang="T129">
                    <a:pos x="T18" y="T19"/>
                  </a:cxn>
                  <a:cxn ang="T130">
                    <a:pos x="T20" y="T21"/>
                  </a:cxn>
                  <a:cxn ang="T131">
                    <a:pos x="T22" y="T23"/>
                  </a:cxn>
                  <a:cxn ang="T132">
                    <a:pos x="T24" y="T25"/>
                  </a:cxn>
                  <a:cxn ang="T133">
                    <a:pos x="T26" y="T27"/>
                  </a:cxn>
                  <a:cxn ang="T134">
                    <a:pos x="T28" y="T29"/>
                  </a:cxn>
                  <a:cxn ang="T135">
                    <a:pos x="T30" y="T31"/>
                  </a:cxn>
                  <a:cxn ang="T136">
                    <a:pos x="T32" y="T33"/>
                  </a:cxn>
                  <a:cxn ang="T137">
                    <a:pos x="T34" y="T35"/>
                  </a:cxn>
                  <a:cxn ang="T138">
                    <a:pos x="T36" y="T37"/>
                  </a:cxn>
                  <a:cxn ang="T139">
                    <a:pos x="T38" y="T39"/>
                  </a:cxn>
                  <a:cxn ang="T140">
                    <a:pos x="T40" y="T41"/>
                  </a:cxn>
                  <a:cxn ang="T141">
                    <a:pos x="T42" y="T43"/>
                  </a:cxn>
                  <a:cxn ang="T142">
                    <a:pos x="T44" y="T45"/>
                  </a:cxn>
                  <a:cxn ang="T143">
                    <a:pos x="T46" y="T47"/>
                  </a:cxn>
                  <a:cxn ang="T144">
                    <a:pos x="T48" y="T49"/>
                  </a:cxn>
                  <a:cxn ang="T145">
                    <a:pos x="T50" y="T51"/>
                  </a:cxn>
                  <a:cxn ang="T146">
                    <a:pos x="T52" y="T53"/>
                  </a:cxn>
                  <a:cxn ang="T147">
                    <a:pos x="T54" y="T55"/>
                  </a:cxn>
                  <a:cxn ang="T148">
                    <a:pos x="T56" y="T57"/>
                  </a:cxn>
                  <a:cxn ang="T149">
                    <a:pos x="T58" y="T59"/>
                  </a:cxn>
                  <a:cxn ang="T150">
                    <a:pos x="T60" y="T61"/>
                  </a:cxn>
                  <a:cxn ang="T151">
                    <a:pos x="T62" y="T63"/>
                  </a:cxn>
                  <a:cxn ang="T152">
                    <a:pos x="T64" y="T65"/>
                  </a:cxn>
                  <a:cxn ang="T153">
                    <a:pos x="T66" y="T67"/>
                  </a:cxn>
                  <a:cxn ang="T154">
                    <a:pos x="T68" y="T69"/>
                  </a:cxn>
                  <a:cxn ang="T155">
                    <a:pos x="T70" y="T71"/>
                  </a:cxn>
                  <a:cxn ang="T156">
                    <a:pos x="T72" y="T73"/>
                  </a:cxn>
                  <a:cxn ang="T157">
                    <a:pos x="T74" y="T75"/>
                  </a:cxn>
                  <a:cxn ang="T158">
                    <a:pos x="T76" y="T77"/>
                  </a:cxn>
                  <a:cxn ang="T159">
                    <a:pos x="T78" y="T79"/>
                  </a:cxn>
                  <a:cxn ang="T160">
                    <a:pos x="T80" y="T81"/>
                  </a:cxn>
                  <a:cxn ang="T161">
                    <a:pos x="T82" y="T83"/>
                  </a:cxn>
                  <a:cxn ang="T162">
                    <a:pos x="T84" y="T85"/>
                  </a:cxn>
                  <a:cxn ang="T163">
                    <a:pos x="T86" y="T87"/>
                  </a:cxn>
                  <a:cxn ang="T164">
                    <a:pos x="T88" y="T89"/>
                  </a:cxn>
                  <a:cxn ang="T165">
                    <a:pos x="T90" y="T91"/>
                  </a:cxn>
                  <a:cxn ang="T166">
                    <a:pos x="T92" y="T93"/>
                  </a:cxn>
                  <a:cxn ang="T167">
                    <a:pos x="T94" y="T95"/>
                  </a:cxn>
                  <a:cxn ang="T168">
                    <a:pos x="T96" y="T97"/>
                  </a:cxn>
                  <a:cxn ang="T169">
                    <a:pos x="T98" y="T99"/>
                  </a:cxn>
                  <a:cxn ang="T170">
                    <a:pos x="T100" y="T101"/>
                  </a:cxn>
                  <a:cxn ang="T171">
                    <a:pos x="T102" y="T103"/>
                  </a:cxn>
                  <a:cxn ang="T172">
                    <a:pos x="T104" y="T105"/>
                  </a:cxn>
                  <a:cxn ang="T173">
                    <a:pos x="T106" y="T107"/>
                  </a:cxn>
                  <a:cxn ang="T174">
                    <a:pos x="T108" y="T109"/>
                  </a:cxn>
                  <a:cxn ang="T175">
                    <a:pos x="T110" y="T111"/>
                  </a:cxn>
                  <a:cxn ang="T176">
                    <a:pos x="T112" y="T113"/>
                  </a:cxn>
                  <a:cxn ang="T177">
                    <a:pos x="T114" y="T115"/>
                  </a:cxn>
                  <a:cxn ang="T178">
                    <a:pos x="T116" y="T117"/>
                  </a:cxn>
                  <a:cxn ang="T179">
                    <a:pos x="T118" y="T119"/>
                  </a:cxn>
                </a:cxnLst>
                <a:rect l="T180" t="T181" r="T182" b="T183"/>
                <a:pathLst>
                  <a:path w="2343" h="2198">
                    <a:moveTo>
                      <a:pt x="2343" y="1280"/>
                    </a:moveTo>
                    <a:lnTo>
                      <a:pt x="2305" y="1173"/>
                    </a:lnTo>
                    <a:lnTo>
                      <a:pt x="2268" y="1066"/>
                    </a:lnTo>
                    <a:lnTo>
                      <a:pt x="2231" y="960"/>
                    </a:lnTo>
                    <a:lnTo>
                      <a:pt x="2194" y="853"/>
                    </a:lnTo>
                    <a:lnTo>
                      <a:pt x="2156" y="747"/>
                    </a:lnTo>
                    <a:lnTo>
                      <a:pt x="2119" y="640"/>
                    </a:lnTo>
                    <a:lnTo>
                      <a:pt x="2082" y="533"/>
                    </a:lnTo>
                    <a:lnTo>
                      <a:pt x="2045" y="427"/>
                    </a:lnTo>
                    <a:lnTo>
                      <a:pt x="2007" y="320"/>
                    </a:lnTo>
                    <a:lnTo>
                      <a:pt x="1970" y="213"/>
                    </a:lnTo>
                    <a:lnTo>
                      <a:pt x="1933" y="107"/>
                    </a:lnTo>
                    <a:lnTo>
                      <a:pt x="1896" y="0"/>
                    </a:lnTo>
                    <a:lnTo>
                      <a:pt x="1849" y="17"/>
                    </a:lnTo>
                    <a:lnTo>
                      <a:pt x="1803" y="34"/>
                    </a:lnTo>
                    <a:lnTo>
                      <a:pt x="1757" y="52"/>
                    </a:lnTo>
                    <a:lnTo>
                      <a:pt x="1711" y="70"/>
                    </a:lnTo>
                    <a:lnTo>
                      <a:pt x="1665" y="89"/>
                    </a:lnTo>
                    <a:lnTo>
                      <a:pt x="1619" y="108"/>
                    </a:lnTo>
                    <a:lnTo>
                      <a:pt x="1574" y="128"/>
                    </a:lnTo>
                    <a:lnTo>
                      <a:pt x="1529" y="149"/>
                    </a:lnTo>
                    <a:lnTo>
                      <a:pt x="1484" y="170"/>
                    </a:lnTo>
                    <a:lnTo>
                      <a:pt x="1439" y="192"/>
                    </a:lnTo>
                    <a:lnTo>
                      <a:pt x="1395" y="214"/>
                    </a:lnTo>
                    <a:lnTo>
                      <a:pt x="1351" y="236"/>
                    </a:lnTo>
                    <a:lnTo>
                      <a:pt x="1307" y="260"/>
                    </a:lnTo>
                    <a:lnTo>
                      <a:pt x="1264" y="283"/>
                    </a:lnTo>
                    <a:lnTo>
                      <a:pt x="1221" y="308"/>
                    </a:lnTo>
                    <a:lnTo>
                      <a:pt x="1178" y="333"/>
                    </a:lnTo>
                    <a:lnTo>
                      <a:pt x="1135" y="358"/>
                    </a:lnTo>
                    <a:lnTo>
                      <a:pt x="1093" y="384"/>
                    </a:lnTo>
                    <a:lnTo>
                      <a:pt x="1051" y="410"/>
                    </a:lnTo>
                    <a:lnTo>
                      <a:pt x="1009" y="437"/>
                    </a:lnTo>
                    <a:lnTo>
                      <a:pt x="968" y="464"/>
                    </a:lnTo>
                    <a:lnTo>
                      <a:pt x="927" y="492"/>
                    </a:lnTo>
                    <a:lnTo>
                      <a:pt x="887" y="520"/>
                    </a:lnTo>
                    <a:lnTo>
                      <a:pt x="846" y="549"/>
                    </a:lnTo>
                    <a:lnTo>
                      <a:pt x="807" y="579"/>
                    </a:lnTo>
                    <a:lnTo>
                      <a:pt x="767" y="609"/>
                    </a:lnTo>
                    <a:lnTo>
                      <a:pt x="728" y="639"/>
                    </a:lnTo>
                    <a:lnTo>
                      <a:pt x="689" y="670"/>
                    </a:lnTo>
                    <a:lnTo>
                      <a:pt x="651" y="701"/>
                    </a:lnTo>
                    <a:lnTo>
                      <a:pt x="613" y="733"/>
                    </a:lnTo>
                    <a:lnTo>
                      <a:pt x="575" y="765"/>
                    </a:lnTo>
                    <a:lnTo>
                      <a:pt x="538" y="797"/>
                    </a:lnTo>
                    <a:lnTo>
                      <a:pt x="501" y="831"/>
                    </a:lnTo>
                    <a:lnTo>
                      <a:pt x="465" y="864"/>
                    </a:lnTo>
                    <a:lnTo>
                      <a:pt x="428" y="898"/>
                    </a:lnTo>
                    <a:lnTo>
                      <a:pt x="393" y="933"/>
                    </a:lnTo>
                    <a:lnTo>
                      <a:pt x="358" y="967"/>
                    </a:lnTo>
                    <a:lnTo>
                      <a:pt x="323" y="1003"/>
                    </a:lnTo>
                    <a:lnTo>
                      <a:pt x="289" y="1038"/>
                    </a:lnTo>
                    <a:lnTo>
                      <a:pt x="255" y="1075"/>
                    </a:lnTo>
                    <a:lnTo>
                      <a:pt x="221" y="1111"/>
                    </a:lnTo>
                    <a:lnTo>
                      <a:pt x="188" y="1148"/>
                    </a:lnTo>
                    <a:lnTo>
                      <a:pt x="156" y="1185"/>
                    </a:lnTo>
                    <a:lnTo>
                      <a:pt x="124" y="1223"/>
                    </a:lnTo>
                    <a:lnTo>
                      <a:pt x="92" y="1261"/>
                    </a:lnTo>
                    <a:lnTo>
                      <a:pt x="61" y="1300"/>
                    </a:lnTo>
                    <a:lnTo>
                      <a:pt x="30" y="1338"/>
                    </a:lnTo>
                    <a:lnTo>
                      <a:pt x="0" y="1378"/>
                    </a:lnTo>
                    <a:lnTo>
                      <a:pt x="90" y="1446"/>
                    </a:lnTo>
                    <a:lnTo>
                      <a:pt x="180" y="1514"/>
                    </a:lnTo>
                    <a:lnTo>
                      <a:pt x="270" y="1583"/>
                    </a:lnTo>
                    <a:lnTo>
                      <a:pt x="359" y="1651"/>
                    </a:lnTo>
                    <a:lnTo>
                      <a:pt x="449" y="1719"/>
                    </a:lnTo>
                    <a:lnTo>
                      <a:pt x="539" y="1788"/>
                    </a:lnTo>
                    <a:lnTo>
                      <a:pt x="629" y="1856"/>
                    </a:lnTo>
                    <a:lnTo>
                      <a:pt x="719" y="1924"/>
                    </a:lnTo>
                    <a:lnTo>
                      <a:pt x="809" y="1993"/>
                    </a:lnTo>
                    <a:lnTo>
                      <a:pt x="899" y="2061"/>
                    </a:lnTo>
                    <a:lnTo>
                      <a:pt x="989" y="2130"/>
                    </a:lnTo>
                    <a:lnTo>
                      <a:pt x="1079" y="2198"/>
                    </a:lnTo>
                    <a:lnTo>
                      <a:pt x="1099" y="2172"/>
                    </a:lnTo>
                    <a:lnTo>
                      <a:pt x="1119" y="2146"/>
                    </a:lnTo>
                    <a:lnTo>
                      <a:pt x="1140" y="2120"/>
                    </a:lnTo>
                    <a:lnTo>
                      <a:pt x="1161" y="2095"/>
                    </a:lnTo>
                    <a:lnTo>
                      <a:pt x="1182" y="2070"/>
                    </a:lnTo>
                    <a:lnTo>
                      <a:pt x="1204" y="2045"/>
                    </a:lnTo>
                    <a:lnTo>
                      <a:pt x="1226" y="2020"/>
                    </a:lnTo>
                    <a:lnTo>
                      <a:pt x="1248" y="1996"/>
                    </a:lnTo>
                    <a:lnTo>
                      <a:pt x="1271" y="1972"/>
                    </a:lnTo>
                    <a:lnTo>
                      <a:pt x="1294" y="1948"/>
                    </a:lnTo>
                    <a:lnTo>
                      <a:pt x="1317" y="1924"/>
                    </a:lnTo>
                    <a:lnTo>
                      <a:pt x="1341" y="1901"/>
                    </a:lnTo>
                    <a:lnTo>
                      <a:pt x="1364" y="1878"/>
                    </a:lnTo>
                    <a:lnTo>
                      <a:pt x="1388" y="1856"/>
                    </a:lnTo>
                    <a:lnTo>
                      <a:pt x="1413" y="1833"/>
                    </a:lnTo>
                    <a:lnTo>
                      <a:pt x="1437" y="1811"/>
                    </a:lnTo>
                    <a:lnTo>
                      <a:pt x="1462" y="1789"/>
                    </a:lnTo>
                    <a:lnTo>
                      <a:pt x="1487" y="1768"/>
                    </a:lnTo>
                    <a:lnTo>
                      <a:pt x="1513" y="1747"/>
                    </a:lnTo>
                    <a:lnTo>
                      <a:pt x="1538" y="1726"/>
                    </a:lnTo>
                    <a:lnTo>
                      <a:pt x="1564" y="1705"/>
                    </a:lnTo>
                    <a:lnTo>
                      <a:pt x="1590" y="1685"/>
                    </a:lnTo>
                    <a:lnTo>
                      <a:pt x="1616" y="1665"/>
                    </a:lnTo>
                    <a:lnTo>
                      <a:pt x="1643" y="1646"/>
                    </a:lnTo>
                    <a:lnTo>
                      <a:pt x="1670" y="1626"/>
                    </a:lnTo>
                    <a:lnTo>
                      <a:pt x="1697" y="1608"/>
                    </a:lnTo>
                    <a:lnTo>
                      <a:pt x="1724" y="1589"/>
                    </a:lnTo>
                    <a:lnTo>
                      <a:pt x="1752" y="1571"/>
                    </a:lnTo>
                    <a:lnTo>
                      <a:pt x="1779" y="1553"/>
                    </a:lnTo>
                    <a:lnTo>
                      <a:pt x="1807" y="1535"/>
                    </a:lnTo>
                    <a:lnTo>
                      <a:pt x="1836" y="1518"/>
                    </a:lnTo>
                    <a:lnTo>
                      <a:pt x="1864" y="1501"/>
                    </a:lnTo>
                    <a:lnTo>
                      <a:pt x="1892" y="1485"/>
                    </a:lnTo>
                    <a:lnTo>
                      <a:pt x="1921" y="1468"/>
                    </a:lnTo>
                    <a:lnTo>
                      <a:pt x="1950" y="1453"/>
                    </a:lnTo>
                    <a:lnTo>
                      <a:pt x="1979" y="1437"/>
                    </a:lnTo>
                    <a:lnTo>
                      <a:pt x="2009" y="1422"/>
                    </a:lnTo>
                    <a:lnTo>
                      <a:pt x="2038" y="1407"/>
                    </a:lnTo>
                    <a:lnTo>
                      <a:pt x="2068" y="1393"/>
                    </a:lnTo>
                    <a:lnTo>
                      <a:pt x="2098" y="1379"/>
                    </a:lnTo>
                    <a:lnTo>
                      <a:pt x="2128" y="1365"/>
                    </a:lnTo>
                    <a:lnTo>
                      <a:pt x="2158" y="1352"/>
                    </a:lnTo>
                    <a:lnTo>
                      <a:pt x="2189" y="1339"/>
                    </a:lnTo>
                    <a:lnTo>
                      <a:pt x="2219" y="1326"/>
                    </a:lnTo>
                    <a:lnTo>
                      <a:pt x="2250" y="1314"/>
                    </a:lnTo>
                    <a:lnTo>
                      <a:pt x="2281" y="1302"/>
                    </a:lnTo>
                    <a:lnTo>
                      <a:pt x="2311" y="1291"/>
                    </a:lnTo>
                    <a:lnTo>
                      <a:pt x="2343" y="1280"/>
                    </a:lnTo>
                  </a:path>
                </a:pathLst>
              </a:custGeom>
              <a:solidFill>
                <a:srgbClr val="FF6600">
                  <a:alpha val="89804"/>
                </a:srgbClr>
              </a:solidFill>
              <a:ln w="25400">
                <a:noFill/>
                <a:prstDash val="solid"/>
                <a:round/>
                <a:headEnd/>
                <a:tailEnd/>
              </a:ln>
              <a:effectLst>
                <a:outerShdw blurRad="44450" dist="27940" dir="5400000" algn="ctr">
                  <a:srgbClr val="000000">
                    <a:alpha val="32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balanced" dir="t">
                  <a:rot lat="0" lon="0" rev="8700000"/>
                </a:lightRig>
              </a:scene3d>
              <a:sp3d>
                <a:bevelT w="190500" h="38100"/>
              </a:sp3d>
            </xdr:spPr>
          </xdr:sp>
        </xdr:grpSp>
      </xdr:grpSp>
      <xdr:graphicFrame macro="">
        <xdr:nvGraphicFramePr>
          <xdr:cNvPr id="21" name="Chart 2"/>
          <xdr:cNvGraphicFramePr>
            <a:graphicFrameLocks/>
          </xdr:cNvGraphicFramePr>
        </xdr:nvGraphicFramePr>
        <xdr:xfrm>
          <a:off x="482512" y="4076698"/>
          <a:ext cx="1108164" cy="751599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sp macro="" textlink="">
        <xdr:nvSpPr>
          <xdr:cNvPr id="22" name="Oval 3"/>
          <xdr:cNvSpPr/>
        </xdr:nvSpPr>
        <xdr:spPr bwMode="auto">
          <a:xfrm>
            <a:off x="806513" y="4471843"/>
            <a:ext cx="463543" cy="468000"/>
          </a:xfrm>
          <a:prstGeom prst="ellipse">
            <a:avLst/>
          </a:prstGeom>
          <a:solidFill>
            <a:schemeClr val="tx1">
              <a:lumMod val="85000"/>
              <a:lumOff val="15000"/>
            </a:schemeClr>
          </a:solidFill>
          <a:ln>
            <a:noFill/>
          </a:ln>
          <a:effectLst>
            <a:outerShdw blurRad="44450" dist="27940" dir="5400000" algn="ctr">
              <a:srgbClr val="000000">
                <a:alpha val="32000"/>
              </a:srgbClr>
            </a:outerShdw>
          </a:effectLst>
          <a:scene3d>
            <a:camera prst="perspectiveFront"/>
            <a:lightRig rig="balanced" dir="t">
              <a:rot lat="0" lon="0" rev="8700000"/>
            </a:lightRig>
          </a:scene3d>
          <a:sp3d>
            <a:bevelT w="190500" h="38100"/>
          </a:sp3d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endParaRPr lang="en-US" sz="1100"/>
          </a:p>
        </xdr:txBody>
      </xdr:sp>
      <xdr:sp macro="" textlink="$AA$25">
        <xdr:nvSpPr>
          <xdr:cNvPr id="23" name="TextBox 483"/>
          <xdr:cNvSpPr txBox="1"/>
        </xdr:nvSpPr>
        <xdr:spPr bwMode="auto">
          <a:xfrm>
            <a:off x="752475" y="4584250"/>
            <a:ext cx="547354" cy="254450"/>
          </a:xfrm>
          <a:prstGeom prst="rect">
            <a:avLst/>
          </a:prstGeom>
          <a:noFill/>
          <a:ln w="9525" cmpd="sng">
            <a:noFill/>
          </a:ln>
          <a:effectLst>
            <a:outerShdw blurRad="44450" dist="27940" dir="5400000" algn="ctr">
              <a:srgbClr val="000000">
                <a:alpha val="32000"/>
              </a:srgbClr>
            </a:outerShdw>
          </a:effectLst>
          <a:scene3d>
            <a:camera prst="perspectiveFront"/>
            <a:lightRig rig="balanced" dir="t">
              <a:rot lat="0" lon="0" rev="8700000"/>
            </a:lightRig>
          </a:scene3d>
          <a:sp3d>
            <a:bevelT w="190500" h="38100"/>
          </a:sp3d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pPr algn="ctr"/>
            <a:fld id="{AFDAF7AC-9F56-45B1-A984-BA36257A99A8}" type="TxLink">
              <a:rPr lang="en-US" sz="1100" b="1" i="0" u="none" strike="noStrike">
                <a:solidFill>
                  <a:schemeClr val="bg1"/>
                </a:solidFill>
                <a:latin typeface="Calibri"/>
                <a:cs typeface="Calibri"/>
              </a:rPr>
              <a:pPr algn="ctr"/>
              <a:t>0,0</a:t>
            </a:fld>
            <a:endParaRPr lang="en-US" sz="1100" b="1">
              <a:solidFill>
                <a:schemeClr val="bg1"/>
              </a:solidFill>
              <a:latin typeface="Arial" pitchFamily="34" charset="0"/>
              <a:cs typeface="Arial" pitchFamily="34" charset="0"/>
            </a:endParaRPr>
          </a:p>
        </xdr:txBody>
      </xdr:sp>
    </xdr:grpSp>
    <xdr:clientData/>
  </xdr:twoCellAnchor>
  <xdr:twoCellAnchor>
    <xdr:from>
      <xdr:col>7</xdr:col>
      <xdr:colOff>457200</xdr:colOff>
      <xdr:row>17</xdr:row>
      <xdr:rowOff>37233</xdr:rowOff>
    </xdr:from>
    <xdr:to>
      <xdr:col>8</xdr:col>
      <xdr:colOff>394954</xdr:colOff>
      <xdr:row>18</xdr:row>
      <xdr:rowOff>132356</xdr:rowOff>
    </xdr:to>
    <xdr:sp macro="" textlink="$H$25">
      <xdr:nvSpPr>
        <xdr:cNvPr id="36" name="TextBox 483"/>
        <xdr:cNvSpPr txBox="1"/>
      </xdr:nvSpPr>
      <xdr:spPr bwMode="auto">
        <a:xfrm>
          <a:off x="3067050" y="2710583"/>
          <a:ext cx="547354" cy="253873"/>
        </a:xfrm>
        <a:prstGeom prst="rect">
          <a:avLst/>
        </a:prstGeom>
        <a:solidFill>
          <a:srgbClr val="92D050"/>
        </a:solidFill>
        <a:ln w="9525" cmpd="sng"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perspectiveFront"/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ctr"/>
          <a:fld id="{4928B997-EEB7-4065-8BA5-89F032C7D979}" type="TxLink">
            <a:rPr lang="en-US" sz="1100" b="1" i="0" u="none" strike="noStrike">
              <a:solidFill>
                <a:schemeClr val="bg1"/>
              </a:solidFill>
              <a:latin typeface="Calibri"/>
              <a:ea typeface="+mn-ea"/>
              <a:cs typeface="Calibri"/>
            </a:rPr>
            <a:pPr marL="0" indent="0" algn="ctr"/>
            <a:t>250</a:t>
          </a:fld>
          <a:endParaRPr lang="en-US" sz="1000" b="1" i="0" u="none" strike="noStrike">
            <a:solidFill>
              <a:schemeClr val="bg1"/>
            </a:solidFill>
            <a:latin typeface="Arialri"/>
            <a:ea typeface="+mn-ea"/>
            <a:cs typeface="Arial" pitchFamily="34" charset="0"/>
          </a:endParaRPr>
        </a:p>
      </xdr:txBody>
    </xdr:sp>
    <xdr:clientData/>
  </xdr:twoCellAnchor>
  <xdr:twoCellAnchor>
    <xdr:from>
      <xdr:col>6</xdr:col>
      <xdr:colOff>190500</xdr:colOff>
      <xdr:row>17</xdr:row>
      <xdr:rowOff>37233</xdr:rowOff>
    </xdr:from>
    <xdr:to>
      <xdr:col>7</xdr:col>
      <xdr:colOff>128254</xdr:colOff>
      <xdr:row>18</xdr:row>
      <xdr:rowOff>132356</xdr:rowOff>
    </xdr:to>
    <xdr:sp macro="" textlink="$AA$25">
      <xdr:nvSpPr>
        <xdr:cNvPr id="37" name="TextBox 483"/>
        <xdr:cNvSpPr txBox="1"/>
      </xdr:nvSpPr>
      <xdr:spPr bwMode="auto">
        <a:xfrm>
          <a:off x="2190750" y="2710583"/>
          <a:ext cx="547354" cy="253873"/>
        </a:xfrm>
        <a:prstGeom prst="rect">
          <a:avLst/>
        </a:prstGeom>
        <a:solidFill>
          <a:schemeClr val="bg2">
            <a:lumMod val="25000"/>
          </a:schemeClr>
        </a:solidFill>
        <a:ln w="9525" cmpd="sng"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perspectiveFront"/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fld id="{70020564-9288-4439-835F-9C266BE0DDBB}" type="TxLink">
            <a:rPr lang="en-US" sz="1100" b="1" i="0" u="none" strike="noStrike">
              <a:solidFill>
                <a:schemeClr val="bg1"/>
              </a:solidFill>
              <a:latin typeface="Calibri"/>
              <a:cs typeface="Calibri"/>
            </a:rPr>
            <a:pPr algn="ctr"/>
            <a:t>0,0</a:t>
          </a:fld>
          <a:endParaRPr lang="en-US" sz="1100" b="1">
            <a:solidFill>
              <a:schemeClr val="bg1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3</xdr:col>
      <xdr:colOff>466725</xdr:colOff>
      <xdr:row>17</xdr:row>
      <xdr:rowOff>37233</xdr:rowOff>
    </xdr:from>
    <xdr:to>
      <xdr:col>4</xdr:col>
      <xdr:colOff>404479</xdr:colOff>
      <xdr:row>18</xdr:row>
      <xdr:rowOff>132356</xdr:rowOff>
    </xdr:to>
    <xdr:sp macro="" textlink="$H$24">
      <xdr:nvSpPr>
        <xdr:cNvPr id="38" name="TextBox 483"/>
        <xdr:cNvSpPr txBox="1"/>
      </xdr:nvSpPr>
      <xdr:spPr bwMode="auto">
        <a:xfrm>
          <a:off x="1190625" y="2710583"/>
          <a:ext cx="547354" cy="253873"/>
        </a:xfrm>
        <a:prstGeom prst="rect">
          <a:avLst/>
        </a:prstGeom>
        <a:solidFill>
          <a:srgbClr val="92D050"/>
        </a:solidFill>
        <a:ln w="9525" cmpd="sng"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perspectiveFront"/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fld id="{CF0951CD-DEEF-4D78-BC6D-1C3C74E5601E}" type="TxLink">
            <a:rPr lang="en-US" sz="1100" b="1" i="0" u="none" strike="noStrike">
              <a:solidFill>
                <a:schemeClr val="bg1"/>
              </a:solidFill>
              <a:latin typeface="Calibri"/>
              <a:cs typeface="Calibri"/>
            </a:rPr>
            <a:pPr algn="ctr"/>
            <a:t>15</a:t>
          </a:fld>
          <a:endParaRPr lang="en-US" sz="1100" b="1">
            <a:solidFill>
              <a:schemeClr val="bg1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2</xdr:col>
      <xdr:colOff>190500</xdr:colOff>
      <xdr:row>17</xdr:row>
      <xdr:rowOff>37233</xdr:rowOff>
    </xdr:from>
    <xdr:to>
      <xdr:col>3</xdr:col>
      <xdr:colOff>128254</xdr:colOff>
      <xdr:row>18</xdr:row>
      <xdr:rowOff>132356</xdr:rowOff>
    </xdr:to>
    <xdr:sp macro="" textlink="$AA$24">
      <xdr:nvSpPr>
        <xdr:cNvPr id="39" name="TextBox 483"/>
        <xdr:cNvSpPr txBox="1"/>
      </xdr:nvSpPr>
      <xdr:spPr bwMode="auto">
        <a:xfrm>
          <a:off x="304800" y="2710583"/>
          <a:ext cx="547354" cy="253873"/>
        </a:xfrm>
        <a:prstGeom prst="rect">
          <a:avLst/>
        </a:prstGeom>
        <a:solidFill>
          <a:schemeClr val="bg2">
            <a:lumMod val="25000"/>
          </a:schemeClr>
        </a:solidFill>
        <a:ln w="9525" cmpd="sng"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perspectiveFront"/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fld id="{FA6D30BB-2273-4830-ACF9-9883E9013223}" type="TxLink">
            <a:rPr lang="en-US" sz="1100" b="1" i="0" u="none" strike="noStrike">
              <a:solidFill>
                <a:schemeClr val="bg1"/>
              </a:solidFill>
              <a:latin typeface="Calibri"/>
              <a:cs typeface="Calibri"/>
            </a:rPr>
            <a:pPr algn="ctr"/>
            <a:t>#DIV/0!</a:t>
          </a:fld>
          <a:endParaRPr lang="en-US" sz="1100" b="1">
            <a:solidFill>
              <a:schemeClr val="bg1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3</xdr:col>
      <xdr:colOff>123825</xdr:colOff>
      <xdr:row>17</xdr:row>
      <xdr:rowOff>46758</xdr:rowOff>
    </xdr:from>
    <xdr:to>
      <xdr:col>3</xdr:col>
      <xdr:colOff>457200</xdr:colOff>
      <xdr:row>18</xdr:row>
      <xdr:rowOff>106506</xdr:rowOff>
    </xdr:to>
    <xdr:sp macro="" textlink="">
      <xdr:nvSpPr>
        <xdr:cNvPr id="40" name="CaixaDeTexto 39"/>
        <xdr:cNvSpPr txBox="1"/>
      </xdr:nvSpPr>
      <xdr:spPr>
        <a:xfrm>
          <a:off x="847725" y="2720108"/>
          <a:ext cx="333375" cy="21849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pt-BR" sz="1000">
              <a:latin typeface="+mn-lt"/>
            </a:rPr>
            <a:t>de</a:t>
          </a:r>
        </a:p>
      </xdr:txBody>
    </xdr:sp>
    <xdr:clientData/>
  </xdr:twoCellAnchor>
  <xdr:twoCellAnchor>
    <xdr:from>
      <xdr:col>7</xdr:col>
      <xdr:colOff>114300</xdr:colOff>
      <xdr:row>17</xdr:row>
      <xdr:rowOff>46758</xdr:rowOff>
    </xdr:from>
    <xdr:to>
      <xdr:col>7</xdr:col>
      <xdr:colOff>447675</xdr:colOff>
      <xdr:row>18</xdr:row>
      <xdr:rowOff>106506</xdr:rowOff>
    </xdr:to>
    <xdr:sp macro="" textlink="">
      <xdr:nvSpPr>
        <xdr:cNvPr id="41" name="CaixaDeTexto 40"/>
        <xdr:cNvSpPr txBox="1"/>
      </xdr:nvSpPr>
      <xdr:spPr>
        <a:xfrm>
          <a:off x="2724150" y="2720108"/>
          <a:ext cx="333375" cy="21849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pt-BR" sz="1000">
              <a:latin typeface="+mn-lt"/>
            </a:rPr>
            <a:t>de</a:t>
          </a:r>
        </a:p>
      </xdr:txBody>
    </xdr:sp>
    <xdr:clientData/>
  </xdr:twoCellAnchor>
  <xdr:twoCellAnchor>
    <xdr:from>
      <xdr:col>2</xdr:col>
      <xdr:colOff>0</xdr:colOff>
      <xdr:row>34</xdr:row>
      <xdr:rowOff>76200</xdr:rowOff>
    </xdr:from>
    <xdr:to>
      <xdr:col>10</xdr:col>
      <xdr:colOff>534736</xdr:colOff>
      <xdr:row>46</xdr:row>
      <xdr:rowOff>241300</xdr:rowOff>
    </xdr:to>
    <xdr:graphicFrame macro="">
      <xdr:nvGraphicFramePr>
        <xdr:cNvPr id="42" name="Gráfico 4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421105</xdr:colOff>
      <xdr:row>34</xdr:row>
      <xdr:rowOff>107950</xdr:rowOff>
    </xdr:from>
    <xdr:to>
      <xdr:col>26</xdr:col>
      <xdr:colOff>508000</xdr:colOff>
      <xdr:row>48</xdr:row>
      <xdr:rowOff>171450</xdr:rowOff>
    </xdr:to>
    <xdr:graphicFrame macro="">
      <xdr:nvGraphicFramePr>
        <xdr:cNvPr id="43" name="Gráfico 4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0</xdr:colOff>
      <xdr:row>8</xdr:row>
      <xdr:rowOff>51288</xdr:rowOff>
    </xdr:from>
    <xdr:to>
      <xdr:col>12</xdr:col>
      <xdr:colOff>600075</xdr:colOff>
      <xdr:row>19</xdr:row>
      <xdr:rowOff>147205</xdr:rowOff>
    </xdr:to>
    <xdr:sp macro="" textlink="">
      <xdr:nvSpPr>
        <xdr:cNvPr id="44" name="Rounded Rectangle 248"/>
        <xdr:cNvSpPr/>
      </xdr:nvSpPr>
      <xdr:spPr bwMode="auto">
        <a:xfrm>
          <a:off x="3886200" y="1295888"/>
          <a:ext cx="1819275" cy="1842167"/>
        </a:xfrm>
        <a:prstGeom prst="roundRect">
          <a:avLst>
            <a:gd name="adj" fmla="val 10723"/>
          </a:avLst>
        </a:prstGeom>
        <a:solidFill>
          <a:schemeClr val="bg1"/>
        </a:solidFill>
        <a:ln>
          <a:noFill/>
        </a:ln>
        <a:scene3d>
          <a:camera prst="orthographicFront"/>
          <a:lightRig rig="soft" dir="t"/>
        </a:scene3d>
        <a:sp3d prstMaterial="matte">
          <a:bevelT w="165100" h="165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marL="0" indent="0" algn="ctr"/>
          <a:endParaRPr lang="en-US" sz="1100">
            <a:solidFill>
              <a:sysClr val="windowText" lastClr="000000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10</xdr:col>
      <xdr:colOff>72357</xdr:colOff>
      <xdr:row>15</xdr:row>
      <xdr:rowOff>10680</xdr:rowOff>
    </xdr:from>
    <xdr:to>
      <xdr:col>12</xdr:col>
      <xdr:colOff>495301</xdr:colOff>
      <xdr:row>16</xdr:row>
      <xdr:rowOff>108528</xdr:rowOff>
    </xdr:to>
    <xdr:sp macro="" textlink="$AI$26">
      <xdr:nvSpPr>
        <xdr:cNvPr id="45" name="TextBox 474"/>
        <xdr:cNvSpPr txBox="1"/>
      </xdr:nvSpPr>
      <xdr:spPr bwMode="auto">
        <a:xfrm>
          <a:off x="3958557" y="2366530"/>
          <a:ext cx="1642144" cy="256598"/>
        </a:xfrm>
        <a:prstGeom prst="rect">
          <a:avLst/>
        </a:prstGeom>
        <a:solidFill>
          <a:schemeClr val="bg1">
            <a:lumMod val="5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b"/>
        <a:lstStyle/>
        <a:p>
          <a:pPr algn="ctr"/>
          <a:fld id="{3CCCAB7E-38C0-4058-A8A3-BD4E5060CD8C}" type="TxLink">
            <a:rPr lang="en-US" sz="1000" b="1" i="0" u="none" strike="noStrike">
              <a:solidFill>
                <a:schemeClr val="bg1"/>
              </a:solidFill>
              <a:latin typeface="Calibri"/>
              <a:cs typeface="Calibri"/>
            </a:rPr>
            <a:pPr algn="ctr"/>
            <a:t>% CMV Médio</a:t>
          </a:fld>
          <a:endParaRPr lang="en-US" sz="1000" b="1">
            <a:solidFill>
              <a:schemeClr val="bg1"/>
            </a:solidFill>
            <a:latin typeface="+mn-lt"/>
            <a:cs typeface="Arial" pitchFamily="34" charset="0"/>
          </a:endParaRPr>
        </a:p>
      </xdr:txBody>
    </xdr:sp>
    <xdr:clientData/>
  </xdr:twoCellAnchor>
  <xdr:twoCellAnchor>
    <xdr:from>
      <xdr:col>10</xdr:col>
      <xdr:colOff>88866</xdr:colOff>
      <xdr:row>9</xdr:row>
      <xdr:rowOff>44621</xdr:rowOff>
    </xdr:from>
    <xdr:to>
      <xdr:col>12</xdr:col>
      <xdr:colOff>492746</xdr:colOff>
      <xdr:row>15</xdr:row>
      <xdr:rowOff>43993</xdr:rowOff>
    </xdr:to>
    <xdr:grpSp>
      <xdr:nvGrpSpPr>
        <xdr:cNvPr id="46" name="Grupo 45"/>
        <xdr:cNvGrpSpPr/>
      </xdr:nvGrpSpPr>
      <xdr:grpSpPr>
        <a:xfrm>
          <a:off x="3979077" y="1454989"/>
          <a:ext cx="1620406" cy="961899"/>
          <a:chOff x="222216" y="3968921"/>
          <a:chExt cx="1623080" cy="970922"/>
        </a:xfrm>
      </xdr:grpSpPr>
      <xdr:grpSp>
        <xdr:nvGrpSpPr>
          <xdr:cNvPr id="47" name="Grupo 95"/>
          <xdr:cNvGrpSpPr/>
        </xdr:nvGrpSpPr>
        <xdr:grpSpPr>
          <a:xfrm>
            <a:off x="222216" y="3968921"/>
            <a:ext cx="1623080" cy="860254"/>
            <a:chOff x="155541" y="4035596"/>
            <a:chExt cx="1623080" cy="860254"/>
          </a:xfrm>
        </xdr:grpSpPr>
        <xdr:sp macro="" textlink="'Dashboard Projeção'!AJ60">
          <xdr:nvSpPr>
            <xdr:cNvPr id="51" name="TextBox 476"/>
            <xdr:cNvSpPr txBox="1"/>
          </xdr:nvSpPr>
          <xdr:spPr bwMode="auto">
            <a:xfrm>
              <a:off x="312537" y="4686010"/>
              <a:ext cx="373263" cy="209840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wrap="square" rtlCol="0" anchor="ctr"/>
            <a:lstStyle/>
            <a:p>
              <a:pPr algn="ctr"/>
              <a:fld id="{28D910C7-D4AD-400C-9AB6-2ABEA39D3C1D}" type="TxLink">
                <a:rPr lang="en-US" sz="700" b="1" i="0" u="none" strike="noStrike" cap="none" spc="0">
                  <a:ln>
                    <a:noFill/>
                  </a:ln>
                  <a:solidFill>
                    <a:srgbClr val="000000"/>
                  </a:solidFill>
                  <a:effectLst/>
                  <a:latin typeface="Calibri"/>
                  <a:cs typeface="Calibri"/>
                </a:rPr>
                <a:pPr algn="ctr"/>
                <a:t>20</a:t>
              </a:fld>
              <a:endParaRPr lang="en-US" sz="700" b="1" cap="none" spc="0">
                <a:ln>
                  <a:noFill/>
                </a:ln>
                <a:solidFill>
                  <a:sysClr val="windowText" lastClr="000000"/>
                </a:solidFill>
                <a:effectLst/>
                <a:latin typeface="+mn-lt"/>
              </a:endParaRPr>
            </a:p>
          </xdr:txBody>
        </xdr:sp>
        <xdr:sp macro="" textlink="'Dashboard Projeção'!AJ63">
          <xdr:nvSpPr>
            <xdr:cNvPr id="52" name="TextBox 477"/>
            <xdr:cNvSpPr txBox="1"/>
          </xdr:nvSpPr>
          <xdr:spPr bwMode="auto">
            <a:xfrm>
              <a:off x="428768" y="4464593"/>
              <a:ext cx="276082" cy="174082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wrap="square" rtlCol="0" anchor="ctr"/>
            <a:lstStyle/>
            <a:p>
              <a:pPr algn="ctr"/>
              <a:fld id="{191973BF-2E45-4AF6-A462-BF7CE782C892}" type="TxLink">
                <a:rPr lang="en-US" sz="700" b="1" i="0" u="none" strike="noStrike" cap="none" spc="0">
                  <a:ln>
                    <a:noFill/>
                  </a:ln>
                  <a:solidFill>
                    <a:srgbClr val="000000"/>
                  </a:solidFill>
                  <a:effectLst/>
                  <a:latin typeface="Calibri"/>
                  <a:cs typeface="Calibri"/>
                </a:rPr>
                <a:pPr algn="ctr"/>
                <a:t>26</a:t>
              </a:fld>
              <a:endParaRPr lang="en-US" sz="700" b="1" cap="none" spc="0">
                <a:ln>
                  <a:noFill/>
                </a:ln>
                <a:solidFill>
                  <a:sysClr val="windowText" lastClr="000000"/>
                </a:solidFill>
                <a:effectLst/>
                <a:latin typeface="+mn-lt"/>
              </a:endParaRPr>
            </a:p>
          </xdr:txBody>
        </xdr:sp>
        <xdr:sp macro="" textlink="'Dashboard Projeção'!AJ64">
          <xdr:nvSpPr>
            <xdr:cNvPr id="53" name="TextBox 478"/>
            <xdr:cNvSpPr txBox="1"/>
          </xdr:nvSpPr>
          <xdr:spPr bwMode="auto">
            <a:xfrm>
              <a:off x="683492" y="4268354"/>
              <a:ext cx="278533" cy="236971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wrap="square" rtlCol="0" anchor="ctr"/>
            <a:lstStyle/>
            <a:p>
              <a:pPr algn="ctr"/>
              <a:fld id="{7F555120-8A0D-4F23-845F-F102575CAEE9}" type="TxLink">
                <a:rPr lang="en-US" sz="700" b="1" i="0" u="none" strike="noStrike" cap="none" spc="0">
                  <a:ln>
                    <a:noFill/>
                  </a:ln>
                  <a:solidFill>
                    <a:srgbClr val="000000"/>
                  </a:solidFill>
                  <a:effectLst/>
                  <a:latin typeface="Calibri"/>
                  <a:cs typeface="Calibri"/>
                </a:rPr>
                <a:pPr algn="ctr"/>
                <a:t>32</a:t>
              </a:fld>
              <a:endParaRPr lang="en-US" sz="700" b="1" cap="none" spc="0">
                <a:ln>
                  <a:noFill/>
                </a:ln>
                <a:solidFill>
                  <a:sysClr val="windowText" lastClr="000000"/>
                </a:solidFill>
                <a:effectLst/>
                <a:latin typeface="+mn-lt"/>
              </a:endParaRPr>
            </a:p>
          </xdr:txBody>
        </xdr:sp>
        <xdr:sp macro="" textlink="'Dashboard Projeção'!AJ65">
          <xdr:nvSpPr>
            <xdr:cNvPr id="54" name="TextBox 479"/>
            <xdr:cNvSpPr txBox="1"/>
          </xdr:nvSpPr>
          <xdr:spPr bwMode="auto">
            <a:xfrm>
              <a:off x="965422" y="4291624"/>
              <a:ext cx="305777" cy="185126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wrap="square" rtlCol="0" anchor="ctr"/>
            <a:lstStyle/>
            <a:p>
              <a:pPr algn="ctr"/>
              <a:fld id="{43EC97AB-64C5-472B-8CF5-79C3229AD5CA}" type="TxLink">
                <a:rPr lang="en-US" sz="700" b="1" i="0" u="none" strike="noStrike" cap="none" spc="0">
                  <a:ln>
                    <a:noFill/>
                  </a:ln>
                  <a:solidFill>
                    <a:srgbClr val="000000"/>
                  </a:solidFill>
                  <a:effectLst/>
                  <a:latin typeface="Calibri"/>
                  <a:cs typeface="Calibri"/>
                </a:rPr>
                <a:pPr algn="ctr"/>
                <a:t>38</a:t>
              </a:fld>
              <a:endParaRPr lang="en-US" sz="700" b="1" cap="none" spc="0">
                <a:ln>
                  <a:noFill/>
                </a:ln>
                <a:solidFill>
                  <a:sysClr val="windowText" lastClr="000000"/>
                </a:solidFill>
                <a:effectLst/>
                <a:latin typeface="+mn-lt"/>
              </a:endParaRPr>
            </a:p>
          </xdr:txBody>
        </xdr:sp>
        <xdr:sp macro="" textlink="'Dashboard Projeção'!AJ66">
          <xdr:nvSpPr>
            <xdr:cNvPr id="55" name="TextBox 480"/>
            <xdr:cNvSpPr txBox="1"/>
          </xdr:nvSpPr>
          <xdr:spPr bwMode="auto">
            <a:xfrm>
              <a:off x="1177275" y="4440236"/>
              <a:ext cx="313343" cy="2079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wrap="square" rtlCol="0" anchor="ctr"/>
            <a:lstStyle/>
            <a:p>
              <a:pPr algn="ctr"/>
              <a:fld id="{85B20B9B-7C36-47CD-8212-ECE13C6E2D70}" type="TxLink">
                <a:rPr lang="en-US" sz="700" b="1" i="0" u="none" strike="noStrike" cap="none" spc="0">
                  <a:ln>
                    <a:noFill/>
                  </a:ln>
                  <a:solidFill>
                    <a:srgbClr val="000000"/>
                  </a:solidFill>
                  <a:effectLst/>
                  <a:latin typeface="Calibri"/>
                  <a:cs typeface="Calibri"/>
                </a:rPr>
                <a:pPr algn="ctr"/>
                <a:t>44</a:t>
              </a:fld>
              <a:endParaRPr lang="en-US" sz="700" b="1" cap="none" spc="0">
                <a:ln>
                  <a:noFill/>
                </a:ln>
                <a:solidFill>
                  <a:sysClr val="windowText" lastClr="000000"/>
                </a:solidFill>
                <a:effectLst/>
                <a:latin typeface="+mn-lt"/>
              </a:endParaRPr>
            </a:p>
          </xdr:txBody>
        </xdr:sp>
        <xdr:sp macro="" textlink="'Dashboard Projeção'!AJ61">
          <xdr:nvSpPr>
            <xdr:cNvPr id="56" name="TextBox 481"/>
            <xdr:cNvSpPr txBox="1"/>
          </xdr:nvSpPr>
          <xdr:spPr bwMode="auto">
            <a:xfrm>
              <a:off x="1246835" y="4676485"/>
              <a:ext cx="334315" cy="21936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wrap="square" rtlCol="0" anchor="ctr"/>
            <a:lstStyle/>
            <a:p>
              <a:pPr algn="ctr"/>
              <a:fld id="{9790CE51-164A-4F91-8824-13F85B3D35C9}" type="TxLink">
                <a:rPr lang="en-US" sz="700" b="1" i="0" u="none" strike="noStrike" cap="none" spc="0">
                  <a:ln>
                    <a:noFill/>
                  </a:ln>
                  <a:solidFill>
                    <a:srgbClr val="000000"/>
                  </a:solidFill>
                  <a:effectLst/>
                  <a:latin typeface="Calibri"/>
                  <a:cs typeface="Calibri"/>
                </a:rPr>
                <a:pPr algn="ctr"/>
                <a:t>50</a:t>
              </a:fld>
              <a:endParaRPr lang="en-US" sz="700" b="1" cap="none" spc="0">
                <a:ln>
                  <a:noFill/>
                </a:ln>
                <a:solidFill>
                  <a:sysClr val="windowText" lastClr="000000"/>
                </a:solidFill>
                <a:effectLst/>
                <a:latin typeface="+mn-lt"/>
              </a:endParaRPr>
            </a:p>
          </xdr:txBody>
        </xdr:sp>
        <xdr:grpSp>
          <xdr:nvGrpSpPr>
            <xdr:cNvPr id="57" name="Grupo 2141"/>
            <xdr:cNvGrpSpPr>
              <a:grpSpLocks noChangeAspect="1"/>
            </xdr:cNvGrpSpPr>
          </xdr:nvGrpSpPr>
          <xdr:grpSpPr>
            <a:xfrm>
              <a:off x="155541" y="4035596"/>
              <a:ext cx="1623080" cy="756000"/>
              <a:chOff x="212691" y="3873671"/>
              <a:chExt cx="2337595" cy="1088806"/>
            </a:xfrm>
          </xdr:grpSpPr>
          <xdr:sp macro="" textlink="">
            <xdr:nvSpPr>
              <xdr:cNvPr id="58" name="Freeform 362"/>
              <xdr:cNvSpPr>
                <a:spLocks/>
              </xdr:cNvSpPr>
            </xdr:nvSpPr>
            <xdr:spPr bwMode="auto">
              <a:xfrm>
                <a:off x="1044566" y="3873671"/>
                <a:ext cx="673845" cy="399537"/>
              </a:xfrm>
              <a:custGeom>
                <a:avLst/>
                <a:gdLst>
                  <a:gd name="T0" fmla="*/ 2147483647 w 2344"/>
                  <a:gd name="T1" fmla="*/ 2147483647 h 1470"/>
                  <a:gd name="T2" fmla="*/ 2147483647 w 2344"/>
                  <a:gd name="T3" fmla="*/ 2147483647 h 1470"/>
                  <a:gd name="T4" fmla="*/ 2147483647 w 2344"/>
                  <a:gd name="T5" fmla="*/ 2147483647 h 1470"/>
                  <a:gd name="T6" fmla="*/ 2147483647 w 2344"/>
                  <a:gd name="T7" fmla="*/ 2147483647 h 1470"/>
                  <a:gd name="T8" fmla="*/ 2147483647 w 2344"/>
                  <a:gd name="T9" fmla="*/ 2147483647 h 1470"/>
                  <a:gd name="T10" fmla="*/ 2147483647 w 2344"/>
                  <a:gd name="T11" fmla="*/ 2147483647 h 1470"/>
                  <a:gd name="T12" fmla="*/ 2147483647 w 2344"/>
                  <a:gd name="T13" fmla="*/ 2147483647 h 1470"/>
                  <a:gd name="T14" fmla="*/ 2147483647 w 2344"/>
                  <a:gd name="T15" fmla="*/ 2147483647 h 1470"/>
                  <a:gd name="T16" fmla="*/ 2147483647 w 2344"/>
                  <a:gd name="T17" fmla="*/ 2147483647 h 1470"/>
                  <a:gd name="T18" fmla="*/ 2147483647 w 2344"/>
                  <a:gd name="T19" fmla="*/ 2147483647 h 1470"/>
                  <a:gd name="T20" fmla="*/ 2147483647 w 2344"/>
                  <a:gd name="T21" fmla="*/ 2147483647 h 1470"/>
                  <a:gd name="T22" fmla="*/ 2147483647 w 2344"/>
                  <a:gd name="T23" fmla="*/ 2147483647 h 1470"/>
                  <a:gd name="T24" fmla="*/ 2147483647 w 2344"/>
                  <a:gd name="T25" fmla="*/ 2147483647 h 1470"/>
                  <a:gd name="T26" fmla="*/ 2147483647 w 2344"/>
                  <a:gd name="T27" fmla="*/ 2147483647 h 1470"/>
                  <a:gd name="T28" fmla="*/ 2147483647 w 2344"/>
                  <a:gd name="T29" fmla="*/ 2147483647 h 1470"/>
                  <a:gd name="T30" fmla="*/ 2147483647 w 2344"/>
                  <a:gd name="T31" fmla="*/ 2147483647 h 1470"/>
                  <a:gd name="T32" fmla="*/ 2147483647 w 2344"/>
                  <a:gd name="T33" fmla="*/ 2147483647 h 1470"/>
                  <a:gd name="T34" fmla="*/ 2147483647 w 2344"/>
                  <a:gd name="T35" fmla="*/ 0 h 1470"/>
                  <a:gd name="T36" fmla="*/ 2147483647 w 2344"/>
                  <a:gd name="T37" fmla="*/ 0 h 1470"/>
                  <a:gd name="T38" fmla="*/ 2147483647 w 2344"/>
                  <a:gd name="T39" fmla="*/ 2147483647 h 1470"/>
                  <a:gd name="T40" fmla="*/ 2147483647 w 2344"/>
                  <a:gd name="T41" fmla="*/ 2147483647 h 1470"/>
                  <a:gd name="T42" fmla="*/ 2147483647 w 2344"/>
                  <a:gd name="T43" fmla="*/ 2147483647 h 1470"/>
                  <a:gd name="T44" fmla="*/ 2147483647 w 2344"/>
                  <a:gd name="T45" fmla="*/ 2147483647 h 1470"/>
                  <a:gd name="T46" fmla="*/ 2147483647 w 2344"/>
                  <a:gd name="T47" fmla="*/ 2147483647 h 1470"/>
                  <a:gd name="T48" fmla="*/ 2147483647 w 2344"/>
                  <a:gd name="T49" fmla="*/ 2147483647 h 1470"/>
                  <a:gd name="T50" fmla="*/ 2147483647 w 2344"/>
                  <a:gd name="T51" fmla="*/ 2147483647 h 1470"/>
                  <a:gd name="T52" fmla="*/ 2147483647 w 2344"/>
                  <a:gd name="T53" fmla="*/ 2147483647 h 1470"/>
                  <a:gd name="T54" fmla="*/ 2147483647 w 2344"/>
                  <a:gd name="T55" fmla="*/ 2147483647 h 1470"/>
                  <a:gd name="T56" fmla="*/ 2147483647 w 2344"/>
                  <a:gd name="T57" fmla="*/ 2147483647 h 1470"/>
                  <a:gd name="T58" fmla="*/ 2147483647 w 2344"/>
                  <a:gd name="T59" fmla="*/ 2147483647 h 1470"/>
                  <a:gd name="T60" fmla="*/ 2147483647 w 2344"/>
                  <a:gd name="T61" fmla="*/ 2147483647 h 1470"/>
                  <a:gd name="T62" fmla="*/ 2147483647 w 2344"/>
                  <a:gd name="T63" fmla="*/ 2147483647 h 1470"/>
                  <a:gd name="T64" fmla="*/ 2147483647 w 2344"/>
                  <a:gd name="T65" fmla="*/ 2147483647 h 1470"/>
                  <a:gd name="T66" fmla="*/ 2147483647 w 2344"/>
                  <a:gd name="T67" fmla="*/ 2147483647 h 1470"/>
                  <a:gd name="T68" fmla="*/ 2147483647 w 2344"/>
                  <a:gd name="T69" fmla="*/ 2147483647 h 1470"/>
                  <a:gd name="T70" fmla="*/ 2147483647 w 2344"/>
                  <a:gd name="T71" fmla="*/ 2147483647 h 1470"/>
                  <a:gd name="T72" fmla="*/ 2147483647 w 2344"/>
                  <a:gd name="T73" fmla="*/ 2147483647 h 1470"/>
                  <a:gd name="T74" fmla="*/ 2147483647 w 2344"/>
                  <a:gd name="T75" fmla="*/ 2147483647 h 1470"/>
                  <a:gd name="T76" fmla="*/ 2147483647 w 2344"/>
                  <a:gd name="T77" fmla="*/ 2147483647 h 1470"/>
                  <a:gd name="T78" fmla="*/ 2147483647 w 2344"/>
                  <a:gd name="T79" fmla="*/ 2147483647 h 1470"/>
                  <a:gd name="T80" fmla="*/ 2147483647 w 2344"/>
                  <a:gd name="T81" fmla="*/ 2147483647 h 1470"/>
                  <a:gd name="T82" fmla="*/ 2147483647 w 2344"/>
                  <a:gd name="T83" fmla="*/ 2147483647 h 1470"/>
                  <a:gd name="T84" fmla="*/ 2147483647 w 2344"/>
                  <a:gd name="T85" fmla="*/ 2147483647 h 1470"/>
                  <a:gd name="T86" fmla="*/ 2147483647 w 2344"/>
                  <a:gd name="T87" fmla="*/ 2147483647 h 1470"/>
                  <a:gd name="T88" fmla="*/ 2147483647 w 2344"/>
                  <a:gd name="T89" fmla="*/ 2147483647 h 1470"/>
                  <a:gd name="T90" fmla="*/ 2147483647 w 2344"/>
                  <a:gd name="T91" fmla="*/ 2147483647 h 1470"/>
                  <a:gd name="T92" fmla="*/ 2147483647 w 2344"/>
                  <a:gd name="T93" fmla="*/ 2147483647 h 1470"/>
                  <a:gd name="T94" fmla="*/ 2147483647 w 2344"/>
                  <a:gd name="T95" fmla="*/ 2147483647 h 1470"/>
                  <a:gd name="T96" fmla="*/ 2147483647 w 2344"/>
                  <a:gd name="T97" fmla="*/ 2147483647 h 1470"/>
                  <a:gd name="T98" fmla="*/ 2147483647 w 2344"/>
                  <a:gd name="T99" fmla="*/ 2147483647 h 1470"/>
                  <a:gd name="T100" fmla="*/ 2147483647 w 2344"/>
                  <a:gd name="T101" fmla="*/ 2147483647 h 1470"/>
                  <a:gd name="T102" fmla="*/ 2147483647 w 2344"/>
                  <a:gd name="T103" fmla="*/ 2147483647 h 1470"/>
                  <a:gd name="T104" fmla="*/ 2147483647 w 2344"/>
                  <a:gd name="T105" fmla="*/ 2147483647 h 1470"/>
                  <a:gd name="T106" fmla="*/ 2147483647 w 2344"/>
                  <a:gd name="T107" fmla="*/ 2147483647 h 1470"/>
                  <a:gd name="T108" fmla="*/ 2147483647 w 2344"/>
                  <a:gd name="T109" fmla="*/ 2147483647 h 1470"/>
                  <a:gd name="T110" fmla="*/ 2147483647 w 2344"/>
                  <a:gd name="T111" fmla="*/ 2147483647 h 1470"/>
                  <a:gd name="T112" fmla="*/ 2147483647 w 2344"/>
                  <a:gd name="T113" fmla="*/ 2147483647 h 1470"/>
                  <a:gd name="T114" fmla="*/ 2147483647 w 2344"/>
                  <a:gd name="T115" fmla="*/ 2147483647 h 1470"/>
                  <a:gd name="T116" fmla="*/ 2147483647 w 2344"/>
                  <a:gd name="T117" fmla="*/ 2147483647 h 1470"/>
                  <a:gd name="T118" fmla="*/ 2147483647 w 2344"/>
                  <a:gd name="T119" fmla="*/ 2147483647 h 1470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  <a:gd name="T132" fmla="*/ 0 60000 65536"/>
                  <a:gd name="T133" fmla="*/ 0 60000 65536"/>
                  <a:gd name="T134" fmla="*/ 0 60000 65536"/>
                  <a:gd name="T135" fmla="*/ 0 60000 65536"/>
                  <a:gd name="T136" fmla="*/ 0 60000 65536"/>
                  <a:gd name="T137" fmla="*/ 0 60000 65536"/>
                  <a:gd name="T138" fmla="*/ 0 60000 65536"/>
                  <a:gd name="T139" fmla="*/ 0 60000 65536"/>
                  <a:gd name="T140" fmla="*/ 0 60000 65536"/>
                  <a:gd name="T141" fmla="*/ 0 60000 65536"/>
                  <a:gd name="T142" fmla="*/ 0 60000 65536"/>
                  <a:gd name="T143" fmla="*/ 0 60000 65536"/>
                  <a:gd name="T144" fmla="*/ 0 60000 65536"/>
                  <a:gd name="T145" fmla="*/ 0 60000 65536"/>
                  <a:gd name="T146" fmla="*/ 0 60000 65536"/>
                  <a:gd name="T147" fmla="*/ 0 60000 65536"/>
                  <a:gd name="T148" fmla="*/ 0 60000 65536"/>
                  <a:gd name="T149" fmla="*/ 0 60000 65536"/>
                  <a:gd name="T150" fmla="*/ 0 60000 65536"/>
                  <a:gd name="T151" fmla="*/ 0 60000 65536"/>
                  <a:gd name="T152" fmla="*/ 0 60000 65536"/>
                  <a:gd name="T153" fmla="*/ 0 60000 65536"/>
                  <a:gd name="T154" fmla="*/ 0 60000 65536"/>
                  <a:gd name="T155" fmla="*/ 0 60000 65536"/>
                  <a:gd name="T156" fmla="*/ 0 60000 65536"/>
                  <a:gd name="T157" fmla="*/ 0 60000 65536"/>
                  <a:gd name="T158" fmla="*/ 0 60000 65536"/>
                  <a:gd name="T159" fmla="*/ 0 60000 65536"/>
                  <a:gd name="T160" fmla="*/ 0 60000 65536"/>
                  <a:gd name="T161" fmla="*/ 0 60000 65536"/>
                  <a:gd name="T162" fmla="*/ 0 60000 65536"/>
                  <a:gd name="T163" fmla="*/ 0 60000 65536"/>
                  <a:gd name="T164" fmla="*/ 0 60000 65536"/>
                  <a:gd name="T165" fmla="*/ 0 60000 65536"/>
                  <a:gd name="T166" fmla="*/ 0 60000 65536"/>
                  <a:gd name="T167" fmla="*/ 0 60000 65536"/>
                  <a:gd name="T168" fmla="*/ 0 60000 65536"/>
                  <a:gd name="T169" fmla="*/ 0 60000 65536"/>
                  <a:gd name="T170" fmla="*/ 0 60000 65536"/>
                  <a:gd name="T171" fmla="*/ 0 60000 65536"/>
                  <a:gd name="T172" fmla="*/ 0 60000 65536"/>
                  <a:gd name="T173" fmla="*/ 0 60000 65536"/>
                  <a:gd name="T174" fmla="*/ 0 60000 65536"/>
                  <a:gd name="T175" fmla="*/ 0 60000 65536"/>
                  <a:gd name="T176" fmla="*/ 0 60000 65536"/>
                  <a:gd name="T177" fmla="*/ 0 60000 65536"/>
                  <a:gd name="T178" fmla="*/ 0 60000 65536"/>
                  <a:gd name="T179" fmla="*/ 0 60000 65536"/>
                  <a:gd name="T180" fmla="*/ 0 w 2344"/>
                  <a:gd name="T181" fmla="*/ 0 h 1470"/>
                  <a:gd name="T182" fmla="*/ 2344 w 2344"/>
                  <a:gd name="T183" fmla="*/ 1470 h 1470"/>
                </a:gdLst>
                <a:ahLst/>
                <a:cxnLst>
                  <a:cxn ang="T120">
                    <a:pos x="T0" y="T1"/>
                  </a:cxn>
                  <a:cxn ang="T121">
                    <a:pos x="T2" y="T3"/>
                  </a:cxn>
                  <a:cxn ang="T122">
                    <a:pos x="T4" y="T5"/>
                  </a:cxn>
                  <a:cxn ang="T123">
                    <a:pos x="T6" y="T7"/>
                  </a:cxn>
                  <a:cxn ang="T124">
                    <a:pos x="T8" y="T9"/>
                  </a:cxn>
                  <a:cxn ang="T125">
                    <a:pos x="T10" y="T11"/>
                  </a:cxn>
                  <a:cxn ang="T126">
                    <a:pos x="T12" y="T13"/>
                  </a:cxn>
                  <a:cxn ang="T127">
                    <a:pos x="T14" y="T15"/>
                  </a:cxn>
                  <a:cxn ang="T128">
                    <a:pos x="T16" y="T17"/>
                  </a:cxn>
                  <a:cxn ang="T129">
                    <a:pos x="T18" y="T19"/>
                  </a:cxn>
                  <a:cxn ang="T130">
                    <a:pos x="T20" y="T21"/>
                  </a:cxn>
                  <a:cxn ang="T131">
                    <a:pos x="T22" y="T23"/>
                  </a:cxn>
                  <a:cxn ang="T132">
                    <a:pos x="T24" y="T25"/>
                  </a:cxn>
                  <a:cxn ang="T133">
                    <a:pos x="T26" y="T27"/>
                  </a:cxn>
                  <a:cxn ang="T134">
                    <a:pos x="T28" y="T29"/>
                  </a:cxn>
                  <a:cxn ang="T135">
                    <a:pos x="T30" y="T31"/>
                  </a:cxn>
                  <a:cxn ang="T136">
                    <a:pos x="T32" y="T33"/>
                  </a:cxn>
                  <a:cxn ang="T137">
                    <a:pos x="T34" y="T35"/>
                  </a:cxn>
                  <a:cxn ang="T138">
                    <a:pos x="T36" y="T37"/>
                  </a:cxn>
                  <a:cxn ang="T139">
                    <a:pos x="T38" y="T39"/>
                  </a:cxn>
                  <a:cxn ang="T140">
                    <a:pos x="T40" y="T41"/>
                  </a:cxn>
                  <a:cxn ang="T141">
                    <a:pos x="T42" y="T43"/>
                  </a:cxn>
                  <a:cxn ang="T142">
                    <a:pos x="T44" y="T45"/>
                  </a:cxn>
                  <a:cxn ang="T143">
                    <a:pos x="T46" y="T47"/>
                  </a:cxn>
                  <a:cxn ang="T144">
                    <a:pos x="T48" y="T49"/>
                  </a:cxn>
                  <a:cxn ang="T145">
                    <a:pos x="T50" y="T51"/>
                  </a:cxn>
                  <a:cxn ang="T146">
                    <a:pos x="T52" y="T53"/>
                  </a:cxn>
                  <a:cxn ang="T147">
                    <a:pos x="T54" y="T55"/>
                  </a:cxn>
                  <a:cxn ang="T148">
                    <a:pos x="T56" y="T57"/>
                  </a:cxn>
                  <a:cxn ang="T149">
                    <a:pos x="T58" y="T59"/>
                  </a:cxn>
                  <a:cxn ang="T150">
                    <a:pos x="T60" y="T61"/>
                  </a:cxn>
                  <a:cxn ang="T151">
                    <a:pos x="T62" y="T63"/>
                  </a:cxn>
                  <a:cxn ang="T152">
                    <a:pos x="T64" y="T65"/>
                  </a:cxn>
                  <a:cxn ang="T153">
                    <a:pos x="T66" y="T67"/>
                  </a:cxn>
                  <a:cxn ang="T154">
                    <a:pos x="T68" y="T69"/>
                  </a:cxn>
                  <a:cxn ang="T155">
                    <a:pos x="T70" y="T71"/>
                  </a:cxn>
                  <a:cxn ang="T156">
                    <a:pos x="T72" y="T73"/>
                  </a:cxn>
                  <a:cxn ang="T157">
                    <a:pos x="T74" y="T75"/>
                  </a:cxn>
                  <a:cxn ang="T158">
                    <a:pos x="T76" y="T77"/>
                  </a:cxn>
                  <a:cxn ang="T159">
                    <a:pos x="T78" y="T79"/>
                  </a:cxn>
                  <a:cxn ang="T160">
                    <a:pos x="T80" y="T81"/>
                  </a:cxn>
                  <a:cxn ang="T161">
                    <a:pos x="T82" y="T83"/>
                  </a:cxn>
                  <a:cxn ang="T162">
                    <a:pos x="T84" y="T85"/>
                  </a:cxn>
                  <a:cxn ang="T163">
                    <a:pos x="T86" y="T87"/>
                  </a:cxn>
                  <a:cxn ang="T164">
                    <a:pos x="T88" y="T89"/>
                  </a:cxn>
                  <a:cxn ang="T165">
                    <a:pos x="T90" y="T91"/>
                  </a:cxn>
                  <a:cxn ang="T166">
                    <a:pos x="T92" y="T93"/>
                  </a:cxn>
                  <a:cxn ang="T167">
                    <a:pos x="T94" y="T95"/>
                  </a:cxn>
                  <a:cxn ang="T168">
                    <a:pos x="T96" y="T97"/>
                  </a:cxn>
                  <a:cxn ang="T169">
                    <a:pos x="T98" y="T99"/>
                  </a:cxn>
                  <a:cxn ang="T170">
                    <a:pos x="T100" y="T101"/>
                  </a:cxn>
                  <a:cxn ang="T171">
                    <a:pos x="T102" y="T103"/>
                  </a:cxn>
                  <a:cxn ang="T172">
                    <a:pos x="T104" y="T105"/>
                  </a:cxn>
                  <a:cxn ang="T173">
                    <a:pos x="T106" y="T107"/>
                  </a:cxn>
                  <a:cxn ang="T174">
                    <a:pos x="T108" y="T109"/>
                  </a:cxn>
                  <a:cxn ang="T175">
                    <a:pos x="T110" y="T111"/>
                  </a:cxn>
                  <a:cxn ang="T176">
                    <a:pos x="T112" y="T113"/>
                  </a:cxn>
                  <a:cxn ang="T177">
                    <a:pos x="T114" y="T115"/>
                  </a:cxn>
                  <a:cxn ang="T178">
                    <a:pos x="T116" y="T117"/>
                  </a:cxn>
                  <a:cxn ang="T179">
                    <a:pos x="T118" y="T119"/>
                  </a:cxn>
                </a:cxnLst>
                <a:rect l="T180" t="T181" r="T182" b="T183"/>
                <a:pathLst>
                  <a:path w="2344" h="1470">
                    <a:moveTo>
                      <a:pt x="1953" y="1470"/>
                    </a:moveTo>
                    <a:lnTo>
                      <a:pt x="1986" y="1362"/>
                    </a:lnTo>
                    <a:lnTo>
                      <a:pt x="2018" y="1254"/>
                    </a:lnTo>
                    <a:lnTo>
                      <a:pt x="2051" y="1146"/>
                    </a:lnTo>
                    <a:lnTo>
                      <a:pt x="2083" y="1038"/>
                    </a:lnTo>
                    <a:lnTo>
                      <a:pt x="2116" y="929"/>
                    </a:lnTo>
                    <a:lnTo>
                      <a:pt x="2149" y="821"/>
                    </a:lnTo>
                    <a:lnTo>
                      <a:pt x="2181" y="713"/>
                    </a:lnTo>
                    <a:lnTo>
                      <a:pt x="2214" y="605"/>
                    </a:lnTo>
                    <a:lnTo>
                      <a:pt x="2246" y="497"/>
                    </a:lnTo>
                    <a:lnTo>
                      <a:pt x="2279" y="389"/>
                    </a:lnTo>
                    <a:lnTo>
                      <a:pt x="2311" y="281"/>
                    </a:lnTo>
                    <a:lnTo>
                      <a:pt x="2344" y="172"/>
                    </a:lnTo>
                    <a:lnTo>
                      <a:pt x="2296" y="158"/>
                    </a:lnTo>
                    <a:lnTo>
                      <a:pt x="2249" y="145"/>
                    </a:lnTo>
                    <a:lnTo>
                      <a:pt x="2201" y="132"/>
                    </a:lnTo>
                    <a:lnTo>
                      <a:pt x="2153" y="120"/>
                    </a:lnTo>
                    <a:lnTo>
                      <a:pt x="2105" y="108"/>
                    </a:lnTo>
                    <a:lnTo>
                      <a:pt x="2057" y="97"/>
                    </a:lnTo>
                    <a:lnTo>
                      <a:pt x="2008" y="87"/>
                    </a:lnTo>
                    <a:lnTo>
                      <a:pt x="1960" y="77"/>
                    </a:lnTo>
                    <a:lnTo>
                      <a:pt x="1911" y="68"/>
                    </a:lnTo>
                    <a:lnTo>
                      <a:pt x="1862" y="59"/>
                    </a:lnTo>
                    <a:lnTo>
                      <a:pt x="1813" y="51"/>
                    </a:lnTo>
                    <a:lnTo>
                      <a:pt x="1764" y="43"/>
                    </a:lnTo>
                    <a:lnTo>
                      <a:pt x="1715" y="36"/>
                    </a:lnTo>
                    <a:lnTo>
                      <a:pt x="1666" y="30"/>
                    </a:lnTo>
                    <a:lnTo>
                      <a:pt x="1617" y="24"/>
                    </a:lnTo>
                    <a:lnTo>
                      <a:pt x="1568" y="19"/>
                    </a:lnTo>
                    <a:lnTo>
                      <a:pt x="1518" y="15"/>
                    </a:lnTo>
                    <a:lnTo>
                      <a:pt x="1469" y="11"/>
                    </a:lnTo>
                    <a:lnTo>
                      <a:pt x="1420" y="7"/>
                    </a:lnTo>
                    <a:lnTo>
                      <a:pt x="1370" y="5"/>
                    </a:lnTo>
                    <a:lnTo>
                      <a:pt x="1321" y="3"/>
                    </a:lnTo>
                    <a:lnTo>
                      <a:pt x="1271" y="1"/>
                    </a:lnTo>
                    <a:lnTo>
                      <a:pt x="1222" y="0"/>
                    </a:lnTo>
                    <a:lnTo>
                      <a:pt x="1172" y="0"/>
                    </a:lnTo>
                    <a:lnTo>
                      <a:pt x="1123" y="0"/>
                    </a:lnTo>
                    <a:lnTo>
                      <a:pt x="1073" y="1"/>
                    </a:lnTo>
                    <a:lnTo>
                      <a:pt x="1024" y="3"/>
                    </a:lnTo>
                    <a:lnTo>
                      <a:pt x="974" y="5"/>
                    </a:lnTo>
                    <a:lnTo>
                      <a:pt x="925" y="7"/>
                    </a:lnTo>
                    <a:lnTo>
                      <a:pt x="875" y="11"/>
                    </a:lnTo>
                    <a:lnTo>
                      <a:pt x="826" y="15"/>
                    </a:lnTo>
                    <a:lnTo>
                      <a:pt x="777" y="19"/>
                    </a:lnTo>
                    <a:lnTo>
                      <a:pt x="727" y="24"/>
                    </a:lnTo>
                    <a:lnTo>
                      <a:pt x="678" y="30"/>
                    </a:lnTo>
                    <a:lnTo>
                      <a:pt x="629" y="36"/>
                    </a:lnTo>
                    <a:lnTo>
                      <a:pt x="580" y="43"/>
                    </a:lnTo>
                    <a:lnTo>
                      <a:pt x="531" y="51"/>
                    </a:lnTo>
                    <a:lnTo>
                      <a:pt x="482" y="59"/>
                    </a:lnTo>
                    <a:lnTo>
                      <a:pt x="433" y="68"/>
                    </a:lnTo>
                    <a:lnTo>
                      <a:pt x="385" y="77"/>
                    </a:lnTo>
                    <a:lnTo>
                      <a:pt x="336" y="87"/>
                    </a:lnTo>
                    <a:lnTo>
                      <a:pt x="288" y="97"/>
                    </a:lnTo>
                    <a:lnTo>
                      <a:pt x="239" y="108"/>
                    </a:lnTo>
                    <a:lnTo>
                      <a:pt x="191" y="120"/>
                    </a:lnTo>
                    <a:lnTo>
                      <a:pt x="143" y="132"/>
                    </a:lnTo>
                    <a:lnTo>
                      <a:pt x="96" y="145"/>
                    </a:lnTo>
                    <a:lnTo>
                      <a:pt x="48" y="158"/>
                    </a:lnTo>
                    <a:lnTo>
                      <a:pt x="0" y="172"/>
                    </a:lnTo>
                    <a:lnTo>
                      <a:pt x="33" y="281"/>
                    </a:lnTo>
                    <a:lnTo>
                      <a:pt x="66" y="389"/>
                    </a:lnTo>
                    <a:lnTo>
                      <a:pt x="98" y="497"/>
                    </a:lnTo>
                    <a:lnTo>
                      <a:pt x="131" y="605"/>
                    </a:lnTo>
                    <a:lnTo>
                      <a:pt x="163" y="713"/>
                    </a:lnTo>
                    <a:lnTo>
                      <a:pt x="196" y="821"/>
                    </a:lnTo>
                    <a:lnTo>
                      <a:pt x="228" y="929"/>
                    </a:lnTo>
                    <a:lnTo>
                      <a:pt x="261" y="1038"/>
                    </a:lnTo>
                    <a:lnTo>
                      <a:pt x="293" y="1146"/>
                    </a:lnTo>
                    <a:lnTo>
                      <a:pt x="326" y="1254"/>
                    </a:lnTo>
                    <a:lnTo>
                      <a:pt x="358" y="1362"/>
                    </a:lnTo>
                    <a:lnTo>
                      <a:pt x="391" y="1470"/>
                    </a:lnTo>
                    <a:lnTo>
                      <a:pt x="423" y="1461"/>
                    </a:lnTo>
                    <a:lnTo>
                      <a:pt x="454" y="1452"/>
                    </a:lnTo>
                    <a:lnTo>
                      <a:pt x="486" y="1443"/>
                    </a:lnTo>
                    <a:lnTo>
                      <a:pt x="518" y="1435"/>
                    </a:lnTo>
                    <a:lnTo>
                      <a:pt x="550" y="1427"/>
                    </a:lnTo>
                    <a:lnTo>
                      <a:pt x="583" y="1420"/>
                    </a:lnTo>
                    <a:lnTo>
                      <a:pt x="615" y="1413"/>
                    </a:lnTo>
                    <a:lnTo>
                      <a:pt x="647" y="1406"/>
                    </a:lnTo>
                    <a:lnTo>
                      <a:pt x="680" y="1400"/>
                    </a:lnTo>
                    <a:lnTo>
                      <a:pt x="712" y="1394"/>
                    </a:lnTo>
                    <a:lnTo>
                      <a:pt x="745" y="1389"/>
                    </a:lnTo>
                    <a:lnTo>
                      <a:pt x="777" y="1384"/>
                    </a:lnTo>
                    <a:lnTo>
                      <a:pt x="810" y="1379"/>
                    </a:lnTo>
                    <a:lnTo>
                      <a:pt x="843" y="1375"/>
                    </a:lnTo>
                    <a:lnTo>
                      <a:pt x="876" y="1371"/>
                    </a:lnTo>
                    <a:lnTo>
                      <a:pt x="909" y="1368"/>
                    </a:lnTo>
                    <a:lnTo>
                      <a:pt x="941" y="1365"/>
                    </a:lnTo>
                    <a:lnTo>
                      <a:pt x="974" y="1362"/>
                    </a:lnTo>
                    <a:lnTo>
                      <a:pt x="1007" y="1360"/>
                    </a:lnTo>
                    <a:lnTo>
                      <a:pt x="1040" y="1358"/>
                    </a:lnTo>
                    <a:lnTo>
                      <a:pt x="1073" y="1357"/>
                    </a:lnTo>
                    <a:lnTo>
                      <a:pt x="1106" y="1356"/>
                    </a:lnTo>
                    <a:lnTo>
                      <a:pt x="1139" y="1355"/>
                    </a:lnTo>
                    <a:lnTo>
                      <a:pt x="1172" y="1355"/>
                    </a:lnTo>
                    <a:lnTo>
                      <a:pt x="1205" y="1355"/>
                    </a:lnTo>
                    <a:lnTo>
                      <a:pt x="1238" y="1356"/>
                    </a:lnTo>
                    <a:lnTo>
                      <a:pt x="1271" y="1357"/>
                    </a:lnTo>
                    <a:lnTo>
                      <a:pt x="1304" y="1358"/>
                    </a:lnTo>
                    <a:lnTo>
                      <a:pt x="1337" y="1360"/>
                    </a:lnTo>
                    <a:lnTo>
                      <a:pt x="1370" y="1362"/>
                    </a:lnTo>
                    <a:lnTo>
                      <a:pt x="1403" y="1365"/>
                    </a:lnTo>
                    <a:lnTo>
                      <a:pt x="1436" y="1368"/>
                    </a:lnTo>
                    <a:lnTo>
                      <a:pt x="1469" y="1371"/>
                    </a:lnTo>
                    <a:lnTo>
                      <a:pt x="1501" y="1375"/>
                    </a:lnTo>
                    <a:lnTo>
                      <a:pt x="1534" y="1379"/>
                    </a:lnTo>
                    <a:lnTo>
                      <a:pt x="1567" y="1384"/>
                    </a:lnTo>
                    <a:lnTo>
                      <a:pt x="1600" y="1389"/>
                    </a:lnTo>
                    <a:lnTo>
                      <a:pt x="1632" y="1394"/>
                    </a:lnTo>
                    <a:lnTo>
                      <a:pt x="1665" y="1400"/>
                    </a:lnTo>
                    <a:lnTo>
                      <a:pt x="1697" y="1406"/>
                    </a:lnTo>
                    <a:lnTo>
                      <a:pt x="1730" y="1413"/>
                    </a:lnTo>
                    <a:lnTo>
                      <a:pt x="1762" y="1420"/>
                    </a:lnTo>
                    <a:lnTo>
                      <a:pt x="1794" y="1427"/>
                    </a:lnTo>
                    <a:lnTo>
                      <a:pt x="1826" y="1435"/>
                    </a:lnTo>
                    <a:lnTo>
                      <a:pt x="1858" y="1443"/>
                    </a:lnTo>
                    <a:lnTo>
                      <a:pt x="1890" y="1452"/>
                    </a:lnTo>
                    <a:lnTo>
                      <a:pt x="1922" y="1461"/>
                    </a:lnTo>
                    <a:lnTo>
                      <a:pt x="1953" y="1470"/>
                    </a:lnTo>
                  </a:path>
                </a:pathLst>
              </a:custGeom>
              <a:solidFill>
                <a:srgbClr val="FFC000"/>
              </a:solidFill>
              <a:ln w="25400">
                <a:noFill/>
                <a:prstDash val="solid"/>
                <a:round/>
                <a:headEnd/>
                <a:tailEnd/>
              </a:ln>
              <a:effectLst>
                <a:outerShdw blurRad="44450" dist="27940" dir="5400000" algn="ctr">
                  <a:srgbClr val="000000">
                    <a:alpha val="32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balanced" dir="t">
                  <a:rot lat="0" lon="0" rev="8700000"/>
                </a:lightRig>
              </a:scene3d>
              <a:sp3d>
                <a:bevelT w="190500" h="38100"/>
              </a:sp3d>
            </xdr:spPr>
          </xdr:sp>
          <xdr:sp macro="" textlink="">
            <xdr:nvSpPr>
              <xdr:cNvPr id="59" name="Freeform 367"/>
              <xdr:cNvSpPr>
                <a:spLocks/>
              </xdr:cNvSpPr>
            </xdr:nvSpPr>
            <xdr:spPr bwMode="auto">
              <a:xfrm>
                <a:off x="1638524" y="3935368"/>
                <a:ext cx="673538" cy="597403"/>
              </a:xfrm>
              <a:custGeom>
                <a:avLst/>
                <a:gdLst>
                  <a:gd name="T0" fmla="*/ 2147483647 w 2342"/>
                  <a:gd name="T1" fmla="*/ 2147483647 h 2198"/>
                  <a:gd name="T2" fmla="*/ 2147483647 w 2342"/>
                  <a:gd name="T3" fmla="*/ 2147483647 h 2198"/>
                  <a:gd name="T4" fmla="*/ 2147483647 w 2342"/>
                  <a:gd name="T5" fmla="*/ 2147483647 h 2198"/>
                  <a:gd name="T6" fmla="*/ 2147483647 w 2342"/>
                  <a:gd name="T7" fmla="*/ 2147483647 h 2198"/>
                  <a:gd name="T8" fmla="*/ 2147483647 w 2342"/>
                  <a:gd name="T9" fmla="*/ 2147483647 h 2198"/>
                  <a:gd name="T10" fmla="*/ 2147483647 w 2342"/>
                  <a:gd name="T11" fmla="*/ 2147483647 h 2198"/>
                  <a:gd name="T12" fmla="*/ 2147483647 w 2342"/>
                  <a:gd name="T13" fmla="*/ 2147483647 h 2198"/>
                  <a:gd name="T14" fmla="*/ 2147483647 w 2342"/>
                  <a:gd name="T15" fmla="*/ 2147483647 h 2198"/>
                  <a:gd name="T16" fmla="*/ 2147483647 w 2342"/>
                  <a:gd name="T17" fmla="*/ 2147483647 h 2198"/>
                  <a:gd name="T18" fmla="*/ 2147483647 w 2342"/>
                  <a:gd name="T19" fmla="*/ 2147483647 h 2198"/>
                  <a:gd name="T20" fmla="*/ 2147483647 w 2342"/>
                  <a:gd name="T21" fmla="*/ 2147483647 h 2198"/>
                  <a:gd name="T22" fmla="*/ 2147483647 w 2342"/>
                  <a:gd name="T23" fmla="*/ 2147483647 h 2198"/>
                  <a:gd name="T24" fmla="*/ 2147483647 w 2342"/>
                  <a:gd name="T25" fmla="*/ 2147483647 h 2198"/>
                  <a:gd name="T26" fmla="*/ 2147483647 w 2342"/>
                  <a:gd name="T27" fmla="*/ 2147483647 h 2198"/>
                  <a:gd name="T28" fmla="*/ 2147483647 w 2342"/>
                  <a:gd name="T29" fmla="*/ 2147483647 h 2198"/>
                  <a:gd name="T30" fmla="*/ 2147483647 w 2342"/>
                  <a:gd name="T31" fmla="*/ 2147483647 h 2198"/>
                  <a:gd name="T32" fmla="*/ 2147483647 w 2342"/>
                  <a:gd name="T33" fmla="*/ 2147483647 h 2198"/>
                  <a:gd name="T34" fmla="*/ 2147483647 w 2342"/>
                  <a:gd name="T35" fmla="*/ 2147483647 h 2198"/>
                  <a:gd name="T36" fmla="*/ 2147483647 w 2342"/>
                  <a:gd name="T37" fmla="*/ 2147483647 h 2198"/>
                  <a:gd name="T38" fmla="*/ 2147483647 w 2342"/>
                  <a:gd name="T39" fmla="*/ 2147483647 h 2198"/>
                  <a:gd name="T40" fmla="*/ 2147483647 w 2342"/>
                  <a:gd name="T41" fmla="*/ 2147483647 h 2198"/>
                  <a:gd name="T42" fmla="*/ 2147483647 w 2342"/>
                  <a:gd name="T43" fmla="*/ 2147483647 h 2198"/>
                  <a:gd name="T44" fmla="*/ 2147483647 w 2342"/>
                  <a:gd name="T45" fmla="*/ 2147483647 h 2198"/>
                  <a:gd name="T46" fmla="*/ 2147483647 w 2342"/>
                  <a:gd name="T47" fmla="*/ 2147483647 h 2198"/>
                  <a:gd name="T48" fmla="*/ 2147483647 w 2342"/>
                  <a:gd name="T49" fmla="*/ 2147483647 h 2198"/>
                  <a:gd name="T50" fmla="*/ 2147483647 w 2342"/>
                  <a:gd name="T51" fmla="*/ 2147483647 h 2198"/>
                  <a:gd name="T52" fmla="*/ 2147483647 w 2342"/>
                  <a:gd name="T53" fmla="*/ 2147483647 h 2198"/>
                  <a:gd name="T54" fmla="*/ 2147483647 w 2342"/>
                  <a:gd name="T55" fmla="*/ 2147483647 h 2198"/>
                  <a:gd name="T56" fmla="*/ 2147483647 w 2342"/>
                  <a:gd name="T57" fmla="*/ 2147483647 h 2198"/>
                  <a:gd name="T58" fmla="*/ 2147483647 w 2342"/>
                  <a:gd name="T59" fmla="*/ 2147483647 h 2198"/>
                  <a:gd name="T60" fmla="*/ 2147483647 w 2342"/>
                  <a:gd name="T61" fmla="*/ 2147483647 h 2198"/>
                  <a:gd name="T62" fmla="*/ 2147483647 w 2342"/>
                  <a:gd name="T63" fmla="*/ 2147483647 h 2198"/>
                  <a:gd name="T64" fmla="*/ 2147483647 w 2342"/>
                  <a:gd name="T65" fmla="*/ 2147483647 h 2198"/>
                  <a:gd name="T66" fmla="*/ 2147483647 w 2342"/>
                  <a:gd name="T67" fmla="*/ 2147483647 h 2198"/>
                  <a:gd name="T68" fmla="*/ 2147483647 w 2342"/>
                  <a:gd name="T69" fmla="*/ 2147483647 h 2198"/>
                  <a:gd name="T70" fmla="*/ 2147483647 w 2342"/>
                  <a:gd name="T71" fmla="*/ 2147483647 h 2198"/>
                  <a:gd name="T72" fmla="*/ 2147483647 w 2342"/>
                  <a:gd name="T73" fmla="*/ 2147483647 h 2198"/>
                  <a:gd name="T74" fmla="*/ 2147483647 w 2342"/>
                  <a:gd name="T75" fmla="*/ 2147483647 h 2198"/>
                  <a:gd name="T76" fmla="*/ 2147483647 w 2342"/>
                  <a:gd name="T77" fmla="*/ 2147483647 h 2198"/>
                  <a:gd name="T78" fmla="*/ 2147483647 w 2342"/>
                  <a:gd name="T79" fmla="*/ 2147483647 h 2198"/>
                  <a:gd name="T80" fmla="*/ 2147483647 w 2342"/>
                  <a:gd name="T81" fmla="*/ 2147483647 h 2198"/>
                  <a:gd name="T82" fmla="*/ 2147483647 w 2342"/>
                  <a:gd name="T83" fmla="*/ 2147483647 h 2198"/>
                  <a:gd name="T84" fmla="*/ 2147483647 w 2342"/>
                  <a:gd name="T85" fmla="*/ 2147483647 h 2198"/>
                  <a:gd name="T86" fmla="*/ 2147483647 w 2342"/>
                  <a:gd name="T87" fmla="*/ 2147483647 h 2198"/>
                  <a:gd name="T88" fmla="*/ 2147483647 w 2342"/>
                  <a:gd name="T89" fmla="*/ 2147483647 h 2198"/>
                  <a:gd name="T90" fmla="*/ 2147483647 w 2342"/>
                  <a:gd name="T91" fmla="*/ 2147483647 h 2198"/>
                  <a:gd name="T92" fmla="*/ 2147483647 w 2342"/>
                  <a:gd name="T93" fmla="*/ 2147483647 h 2198"/>
                  <a:gd name="T94" fmla="*/ 2147483647 w 2342"/>
                  <a:gd name="T95" fmla="*/ 2147483647 h 2198"/>
                  <a:gd name="T96" fmla="*/ 2147483647 w 2342"/>
                  <a:gd name="T97" fmla="*/ 2147483647 h 2198"/>
                  <a:gd name="T98" fmla="*/ 2147483647 w 2342"/>
                  <a:gd name="T99" fmla="*/ 2147483647 h 2198"/>
                  <a:gd name="T100" fmla="*/ 2147483647 w 2342"/>
                  <a:gd name="T101" fmla="*/ 2147483647 h 2198"/>
                  <a:gd name="T102" fmla="*/ 2147483647 w 2342"/>
                  <a:gd name="T103" fmla="*/ 2147483647 h 2198"/>
                  <a:gd name="T104" fmla="*/ 2147483647 w 2342"/>
                  <a:gd name="T105" fmla="*/ 2147483647 h 2198"/>
                  <a:gd name="T106" fmla="*/ 2147483647 w 2342"/>
                  <a:gd name="T107" fmla="*/ 2147483647 h 2198"/>
                  <a:gd name="T108" fmla="*/ 2147483647 w 2342"/>
                  <a:gd name="T109" fmla="*/ 2147483647 h 2198"/>
                  <a:gd name="T110" fmla="*/ 2147483647 w 2342"/>
                  <a:gd name="T111" fmla="*/ 2147483647 h 2198"/>
                  <a:gd name="T112" fmla="*/ 2147483647 w 2342"/>
                  <a:gd name="T113" fmla="*/ 2147483647 h 2198"/>
                  <a:gd name="T114" fmla="*/ 2147483647 w 2342"/>
                  <a:gd name="T115" fmla="*/ 2147483647 h 2198"/>
                  <a:gd name="T116" fmla="*/ 2147483647 w 2342"/>
                  <a:gd name="T117" fmla="*/ 2147483647 h 2198"/>
                  <a:gd name="T118" fmla="*/ 2147483647 w 2342"/>
                  <a:gd name="T119" fmla="*/ 2147483647 h 2198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  <a:gd name="T132" fmla="*/ 0 60000 65536"/>
                  <a:gd name="T133" fmla="*/ 0 60000 65536"/>
                  <a:gd name="T134" fmla="*/ 0 60000 65536"/>
                  <a:gd name="T135" fmla="*/ 0 60000 65536"/>
                  <a:gd name="T136" fmla="*/ 0 60000 65536"/>
                  <a:gd name="T137" fmla="*/ 0 60000 65536"/>
                  <a:gd name="T138" fmla="*/ 0 60000 65536"/>
                  <a:gd name="T139" fmla="*/ 0 60000 65536"/>
                  <a:gd name="T140" fmla="*/ 0 60000 65536"/>
                  <a:gd name="T141" fmla="*/ 0 60000 65536"/>
                  <a:gd name="T142" fmla="*/ 0 60000 65536"/>
                  <a:gd name="T143" fmla="*/ 0 60000 65536"/>
                  <a:gd name="T144" fmla="*/ 0 60000 65536"/>
                  <a:gd name="T145" fmla="*/ 0 60000 65536"/>
                  <a:gd name="T146" fmla="*/ 0 60000 65536"/>
                  <a:gd name="T147" fmla="*/ 0 60000 65536"/>
                  <a:gd name="T148" fmla="*/ 0 60000 65536"/>
                  <a:gd name="T149" fmla="*/ 0 60000 65536"/>
                  <a:gd name="T150" fmla="*/ 0 60000 65536"/>
                  <a:gd name="T151" fmla="*/ 0 60000 65536"/>
                  <a:gd name="T152" fmla="*/ 0 60000 65536"/>
                  <a:gd name="T153" fmla="*/ 0 60000 65536"/>
                  <a:gd name="T154" fmla="*/ 0 60000 65536"/>
                  <a:gd name="T155" fmla="*/ 0 60000 65536"/>
                  <a:gd name="T156" fmla="*/ 0 60000 65536"/>
                  <a:gd name="T157" fmla="*/ 0 60000 65536"/>
                  <a:gd name="T158" fmla="*/ 0 60000 65536"/>
                  <a:gd name="T159" fmla="*/ 0 60000 65536"/>
                  <a:gd name="T160" fmla="*/ 0 60000 65536"/>
                  <a:gd name="T161" fmla="*/ 0 60000 65536"/>
                  <a:gd name="T162" fmla="*/ 0 60000 65536"/>
                  <a:gd name="T163" fmla="*/ 0 60000 65536"/>
                  <a:gd name="T164" fmla="*/ 0 60000 65536"/>
                  <a:gd name="T165" fmla="*/ 0 60000 65536"/>
                  <a:gd name="T166" fmla="*/ 0 60000 65536"/>
                  <a:gd name="T167" fmla="*/ 0 60000 65536"/>
                  <a:gd name="T168" fmla="*/ 0 60000 65536"/>
                  <a:gd name="T169" fmla="*/ 0 60000 65536"/>
                  <a:gd name="T170" fmla="*/ 0 60000 65536"/>
                  <a:gd name="T171" fmla="*/ 0 60000 65536"/>
                  <a:gd name="T172" fmla="*/ 0 60000 65536"/>
                  <a:gd name="T173" fmla="*/ 0 60000 65536"/>
                  <a:gd name="T174" fmla="*/ 0 60000 65536"/>
                  <a:gd name="T175" fmla="*/ 0 60000 65536"/>
                  <a:gd name="T176" fmla="*/ 0 60000 65536"/>
                  <a:gd name="T177" fmla="*/ 0 60000 65536"/>
                  <a:gd name="T178" fmla="*/ 0 60000 65536"/>
                  <a:gd name="T179" fmla="*/ 0 60000 65536"/>
                  <a:gd name="T180" fmla="*/ 0 w 2342"/>
                  <a:gd name="T181" fmla="*/ 0 h 2198"/>
                  <a:gd name="T182" fmla="*/ 2342 w 2342"/>
                  <a:gd name="T183" fmla="*/ 2198 h 2198"/>
                </a:gdLst>
                <a:ahLst/>
                <a:cxnLst>
                  <a:cxn ang="T120">
                    <a:pos x="T0" y="T1"/>
                  </a:cxn>
                  <a:cxn ang="T121">
                    <a:pos x="T2" y="T3"/>
                  </a:cxn>
                  <a:cxn ang="T122">
                    <a:pos x="T4" y="T5"/>
                  </a:cxn>
                  <a:cxn ang="T123">
                    <a:pos x="T6" y="T7"/>
                  </a:cxn>
                  <a:cxn ang="T124">
                    <a:pos x="T8" y="T9"/>
                  </a:cxn>
                  <a:cxn ang="T125">
                    <a:pos x="T10" y="T11"/>
                  </a:cxn>
                  <a:cxn ang="T126">
                    <a:pos x="T12" y="T13"/>
                  </a:cxn>
                  <a:cxn ang="T127">
                    <a:pos x="T14" y="T15"/>
                  </a:cxn>
                  <a:cxn ang="T128">
                    <a:pos x="T16" y="T17"/>
                  </a:cxn>
                  <a:cxn ang="T129">
                    <a:pos x="T18" y="T19"/>
                  </a:cxn>
                  <a:cxn ang="T130">
                    <a:pos x="T20" y="T21"/>
                  </a:cxn>
                  <a:cxn ang="T131">
                    <a:pos x="T22" y="T23"/>
                  </a:cxn>
                  <a:cxn ang="T132">
                    <a:pos x="T24" y="T25"/>
                  </a:cxn>
                  <a:cxn ang="T133">
                    <a:pos x="T26" y="T27"/>
                  </a:cxn>
                  <a:cxn ang="T134">
                    <a:pos x="T28" y="T29"/>
                  </a:cxn>
                  <a:cxn ang="T135">
                    <a:pos x="T30" y="T31"/>
                  </a:cxn>
                  <a:cxn ang="T136">
                    <a:pos x="T32" y="T33"/>
                  </a:cxn>
                  <a:cxn ang="T137">
                    <a:pos x="T34" y="T35"/>
                  </a:cxn>
                  <a:cxn ang="T138">
                    <a:pos x="T36" y="T37"/>
                  </a:cxn>
                  <a:cxn ang="T139">
                    <a:pos x="T38" y="T39"/>
                  </a:cxn>
                  <a:cxn ang="T140">
                    <a:pos x="T40" y="T41"/>
                  </a:cxn>
                  <a:cxn ang="T141">
                    <a:pos x="T42" y="T43"/>
                  </a:cxn>
                  <a:cxn ang="T142">
                    <a:pos x="T44" y="T45"/>
                  </a:cxn>
                  <a:cxn ang="T143">
                    <a:pos x="T46" y="T47"/>
                  </a:cxn>
                  <a:cxn ang="T144">
                    <a:pos x="T48" y="T49"/>
                  </a:cxn>
                  <a:cxn ang="T145">
                    <a:pos x="T50" y="T51"/>
                  </a:cxn>
                  <a:cxn ang="T146">
                    <a:pos x="T52" y="T53"/>
                  </a:cxn>
                  <a:cxn ang="T147">
                    <a:pos x="T54" y="T55"/>
                  </a:cxn>
                  <a:cxn ang="T148">
                    <a:pos x="T56" y="T57"/>
                  </a:cxn>
                  <a:cxn ang="T149">
                    <a:pos x="T58" y="T59"/>
                  </a:cxn>
                  <a:cxn ang="T150">
                    <a:pos x="T60" y="T61"/>
                  </a:cxn>
                  <a:cxn ang="T151">
                    <a:pos x="T62" y="T63"/>
                  </a:cxn>
                  <a:cxn ang="T152">
                    <a:pos x="T64" y="T65"/>
                  </a:cxn>
                  <a:cxn ang="T153">
                    <a:pos x="T66" y="T67"/>
                  </a:cxn>
                  <a:cxn ang="T154">
                    <a:pos x="T68" y="T69"/>
                  </a:cxn>
                  <a:cxn ang="T155">
                    <a:pos x="T70" y="T71"/>
                  </a:cxn>
                  <a:cxn ang="T156">
                    <a:pos x="T72" y="T73"/>
                  </a:cxn>
                  <a:cxn ang="T157">
                    <a:pos x="T74" y="T75"/>
                  </a:cxn>
                  <a:cxn ang="T158">
                    <a:pos x="T76" y="T77"/>
                  </a:cxn>
                  <a:cxn ang="T159">
                    <a:pos x="T78" y="T79"/>
                  </a:cxn>
                  <a:cxn ang="T160">
                    <a:pos x="T80" y="T81"/>
                  </a:cxn>
                  <a:cxn ang="T161">
                    <a:pos x="T82" y="T83"/>
                  </a:cxn>
                  <a:cxn ang="T162">
                    <a:pos x="T84" y="T85"/>
                  </a:cxn>
                  <a:cxn ang="T163">
                    <a:pos x="T86" y="T87"/>
                  </a:cxn>
                  <a:cxn ang="T164">
                    <a:pos x="T88" y="T89"/>
                  </a:cxn>
                  <a:cxn ang="T165">
                    <a:pos x="T90" y="T91"/>
                  </a:cxn>
                  <a:cxn ang="T166">
                    <a:pos x="T92" y="T93"/>
                  </a:cxn>
                  <a:cxn ang="T167">
                    <a:pos x="T94" y="T95"/>
                  </a:cxn>
                  <a:cxn ang="T168">
                    <a:pos x="T96" y="T97"/>
                  </a:cxn>
                  <a:cxn ang="T169">
                    <a:pos x="T98" y="T99"/>
                  </a:cxn>
                  <a:cxn ang="T170">
                    <a:pos x="T100" y="T101"/>
                  </a:cxn>
                  <a:cxn ang="T171">
                    <a:pos x="T102" y="T103"/>
                  </a:cxn>
                  <a:cxn ang="T172">
                    <a:pos x="T104" y="T105"/>
                  </a:cxn>
                  <a:cxn ang="T173">
                    <a:pos x="T106" y="T107"/>
                  </a:cxn>
                  <a:cxn ang="T174">
                    <a:pos x="T108" y="T109"/>
                  </a:cxn>
                  <a:cxn ang="T175">
                    <a:pos x="T110" y="T111"/>
                  </a:cxn>
                  <a:cxn ang="T176">
                    <a:pos x="T112" y="T113"/>
                  </a:cxn>
                  <a:cxn ang="T177">
                    <a:pos x="T114" y="T115"/>
                  </a:cxn>
                  <a:cxn ang="T178">
                    <a:pos x="T116" y="T117"/>
                  </a:cxn>
                  <a:cxn ang="T179">
                    <a:pos x="T118" y="T119"/>
                  </a:cxn>
                </a:cxnLst>
                <a:rect l="T180" t="T181" r="T182" b="T183"/>
                <a:pathLst>
                  <a:path w="2342" h="2198">
                    <a:moveTo>
                      <a:pt x="1264" y="2198"/>
                    </a:moveTo>
                    <a:lnTo>
                      <a:pt x="1354" y="2130"/>
                    </a:lnTo>
                    <a:lnTo>
                      <a:pt x="1443" y="2061"/>
                    </a:lnTo>
                    <a:lnTo>
                      <a:pt x="1533" y="1993"/>
                    </a:lnTo>
                    <a:lnTo>
                      <a:pt x="1623" y="1924"/>
                    </a:lnTo>
                    <a:lnTo>
                      <a:pt x="1713" y="1856"/>
                    </a:lnTo>
                    <a:lnTo>
                      <a:pt x="1803" y="1788"/>
                    </a:lnTo>
                    <a:lnTo>
                      <a:pt x="1893" y="1719"/>
                    </a:lnTo>
                    <a:lnTo>
                      <a:pt x="1983" y="1651"/>
                    </a:lnTo>
                    <a:lnTo>
                      <a:pt x="2073" y="1583"/>
                    </a:lnTo>
                    <a:lnTo>
                      <a:pt x="2163" y="1514"/>
                    </a:lnTo>
                    <a:lnTo>
                      <a:pt x="2252" y="1446"/>
                    </a:lnTo>
                    <a:lnTo>
                      <a:pt x="2342" y="1378"/>
                    </a:lnTo>
                    <a:lnTo>
                      <a:pt x="2312" y="1338"/>
                    </a:lnTo>
                    <a:lnTo>
                      <a:pt x="2282" y="1300"/>
                    </a:lnTo>
                    <a:lnTo>
                      <a:pt x="2250" y="1261"/>
                    </a:lnTo>
                    <a:lnTo>
                      <a:pt x="2219" y="1223"/>
                    </a:lnTo>
                    <a:lnTo>
                      <a:pt x="2187" y="1185"/>
                    </a:lnTo>
                    <a:lnTo>
                      <a:pt x="2154" y="1148"/>
                    </a:lnTo>
                    <a:lnTo>
                      <a:pt x="2121" y="1111"/>
                    </a:lnTo>
                    <a:lnTo>
                      <a:pt x="2088" y="1075"/>
                    </a:lnTo>
                    <a:lnTo>
                      <a:pt x="2054" y="1038"/>
                    </a:lnTo>
                    <a:lnTo>
                      <a:pt x="2019" y="1003"/>
                    </a:lnTo>
                    <a:lnTo>
                      <a:pt x="1985" y="967"/>
                    </a:lnTo>
                    <a:lnTo>
                      <a:pt x="1949" y="933"/>
                    </a:lnTo>
                    <a:lnTo>
                      <a:pt x="1914" y="898"/>
                    </a:lnTo>
                    <a:lnTo>
                      <a:pt x="1878" y="864"/>
                    </a:lnTo>
                    <a:lnTo>
                      <a:pt x="1841" y="831"/>
                    </a:lnTo>
                    <a:lnTo>
                      <a:pt x="1805" y="797"/>
                    </a:lnTo>
                    <a:lnTo>
                      <a:pt x="1767" y="765"/>
                    </a:lnTo>
                    <a:lnTo>
                      <a:pt x="1730" y="733"/>
                    </a:lnTo>
                    <a:lnTo>
                      <a:pt x="1692" y="701"/>
                    </a:lnTo>
                    <a:lnTo>
                      <a:pt x="1653" y="670"/>
                    </a:lnTo>
                    <a:lnTo>
                      <a:pt x="1614" y="639"/>
                    </a:lnTo>
                    <a:lnTo>
                      <a:pt x="1575" y="609"/>
                    </a:lnTo>
                    <a:lnTo>
                      <a:pt x="1536" y="579"/>
                    </a:lnTo>
                    <a:lnTo>
                      <a:pt x="1496" y="549"/>
                    </a:lnTo>
                    <a:lnTo>
                      <a:pt x="1456" y="521"/>
                    </a:lnTo>
                    <a:lnTo>
                      <a:pt x="1415" y="492"/>
                    </a:lnTo>
                    <a:lnTo>
                      <a:pt x="1374" y="464"/>
                    </a:lnTo>
                    <a:lnTo>
                      <a:pt x="1333" y="437"/>
                    </a:lnTo>
                    <a:lnTo>
                      <a:pt x="1291" y="410"/>
                    </a:lnTo>
                    <a:lnTo>
                      <a:pt x="1249" y="384"/>
                    </a:lnTo>
                    <a:lnTo>
                      <a:pt x="1207" y="358"/>
                    </a:lnTo>
                    <a:lnTo>
                      <a:pt x="1165" y="333"/>
                    </a:lnTo>
                    <a:lnTo>
                      <a:pt x="1122" y="308"/>
                    </a:lnTo>
                    <a:lnTo>
                      <a:pt x="1079" y="283"/>
                    </a:lnTo>
                    <a:lnTo>
                      <a:pt x="1035" y="260"/>
                    </a:lnTo>
                    <a:lnTo>
                      <a:pt x="991" y="236"/>
                    </a:lnTo>
                    <a:lnTo>
                      <a:pt x="947" y="214"/>
                    </a:lnTo>
                    <a:lnTo>
                      <a:pt x="903" y="192"/>
                    </a:lnTo>
                    <a:lnTo>
                      <a:pt x="858" y="170"/>
                    </a:lnTo>
                    <a:lnTo>
                      <a:pt x="813" y="149"/>
                    </a:lnTo>
                    <a:lnTo>
                      <a:pt x="768" y="128"/>
                    </a:lnTo>
                    <a:lnTo>
                      <a:pt x="723" y="108"/>
                    </a:lnTo>
                    <a:lnTo>
                      <a:pt x="678" y="89"/>
                    </a:lnTo>
                    <a:lnTo>
                      <a:pt x="632" y="70"/>
                    </a:lnTo>
                    <a:lnTo>
                      <a:pt x="586" y="52"/>
                    </a:lnTo>
                    <a:lnTo>
                      <a:pt x="540" y="34"/>
                    </a:lnTo>
                    <a:lnTo>
                      <a:pt x="493" y="17"/>
                    </a:lnTo>
                    <a:lnTo>
                      <a:pt x="447" y="0"/>
                    </a:lnTo>
                    <a:lnTo>
                      <a:pt x="409" y="107"/>
                    </a:lnTo>
                    <a:lnTo>
                      <a:pt x="372" y="213"/>
                    </a:lnTo>
                    <a:lnTo>
                      <a:pt x="335" y="320"/>
                    </a:lnTo>
                    <a:lnTo>
                      <a:pt x="298" y="427"/>
                    </a:lnTo>
                    <a:lnTo>
                      <a:pt x="260" y="533"/>
                    </a:lnTo>
                    <a:lnTo>
                      <a:pt x="223" y="640"/>
                    </a:lnTo>
                    <a:lnTo>
                      <a:pt x="186" y="747"/>
                    </a:lnTo>
                    <a:lnTo>
                      <a:pt x="149" y="853"/>
                    </a:lnTo>
                    <a:lnTo>
                      <a:pt x="111" y="960"/>
                    </a:lnTo>
                    <a:lnTo>
                      <a:pt x="74" y="1066"/>
                    </a:lnTo>
                    <a:lnTo>
                      <a:pt x="37" y="1173"/>
                    </a:lnTo>
                    <a:lnTo>
                      <a:pt x="0" y="1280"/>
                    </a:lnTo>
                    <a:lnTo>
                      <a:pt x="31" y="1291"/>
                    </a:lnTo>
                    <a:lnTo>
                      <a:pt x="62" y="1302"/>
                    </a:lnTo>
                    <a:lnTo>
                      <a:pt x="93" y="1314"/>
                    </a:lnTo>
                    <a:lnTo>
                      <a:pt x="123" y="1326"/>
                    </a:lnTo>
                    <a:lnTo>
                      <a:pt x="154" y="1339"/>
                    </a:lnTo>
                    <a:lnTo>
                      <a:pt x="184" y="1352"/>
                    </a:lnTo>
                    <a:lnTo>
                      <a:pt x="214" y="1365"/>
                    </a:lnTo>
                    <a:lnTo>
                      <a:pt x="244" y="1379"/>
                    </a:lnTo>
                    <a:lnTo>
                      <a:pt x="274" y="1393"/>
                    </a:lnTo>
                    <a:lnTo>
                      <a:pt x="304" y="1407"/>
                    </a:lnTo>
                    <a:lnTo>
                      <a:pt x="334" y="1422"/>
                    </a:lnTo>
                    <a:lnTo>
                      <a:pt x="363" y="1437"/>
                    </a:lnTo>
                    <a:lnTo>
                      <a:pt x="392" y="1453"/>
                    </a:lnTo>
                    <a:lnTo>
                      <a:pt x="421" y="1468"/>
                    </a:lnTo>
                    <a:lnTo>
                      <a:pt x="450" y="1485"/>
                    </a:lnTo>
                    <a:lnTo>
                      <a:pt x="478" y="1501"/>
                    </a:lnTo>
                    <a:lnTo>
                      <a:pt x="507" y="1518"/>
                    </a:lnTo>
                    <a:lnTo>
                      <a:pt x="535" y="1535"/>
                    </a:lnTo>
                    <a:lnTo>
                      <a:pt x="563" y="1553"/>
                    </a:lnTo>
                    <a:lnTo>
                      <a:pt x="591" y="1571"/>
                    </a:lnTo>
                    <a:lnTo>
                      <a:pt x="618" y="1589"/>
                    </a:lnTo>
                    <a:lnTo>
                      <a:pt x="645" y="1608"/>
                    </a:lnTo>
                    <a:lnTo>
                      <a:pt x="672" y="1626"/>
                    </a:lnTo>
                    <a:lnTo>
                      <a:pt x="699" y="1646"/>
                    </a:lnTo>
                    <a:lnTo>
                      <a:pt x="726" y="1665"/>
                    </a:lnTo>
                    <a:lnTo>
                      <a:pt x="752" y="1685"/>
                    </a:lnTo>
                    <a:lnTo>
                      <a:pt x="778" y="1705"/>
                    </a:lnTo>
                    <a:lnTo>
                      <a:pt x="804" y="1726"/>
                    </a:lnTo>
                    <a:lnTo>
                      <a:pt x="830" y="1747"/>
                    </a:lnTo>
                    <a:lnTo>
                      <a:pt x="855" y="1768"/>
                    </a:lnTo>
                    <a:lnTo>
                      <a:pt x="880" y="1789"/>
                    </a:lnTo>
                    <a:lnTo>
                      <a:pt x="905" y="1811"/>
                    </a:lnTo>
                    <a:lnTo>
                      <a:pt x="930" y="1833"/>
                    </a:lnTo>
                    <a:lnTo>
                      <a:pt x="954" y="1856"/>
                    </a:lnTo>
                    <a:lnTo>
                      <a:pt x="978" y="1878"/>
                    </a:lnTo>
                    <a:lnTo>
                      <a:pt x="1002" y="1901"/>
                    </a:lnTo>
                    <a:lnTo>
                      <a:pt x="1025" y="1924"/>
                    </a:lnTo>
                    <a:lnTo>
                      <a:pt x="1048" y="1948"/>
                    </a:lnTo>
                    <a:lnTo>
                      <a:pt x="1071" y="1972"/>
                    </a:lnTo>
                    <a:lnTo>
                      <a:pt x="1094" y="1996"/>
                    </a:lnTo>
                    <a:lnTo>
                      <a:pt x="1116" y="2020"/>
                    </a:lnTo>
                    <a:lnTo>
                      <a:pt x="1138" y="2045"/>
                    </a:lnTo>
                    <a:lnTo>
                      <a:pt x="1160" y="2070"/>
                    </a:lnTo>
                    <a:lnTo>
                      <a:pt x="1181" y="2095"/>
                    </a:lnTo>
                    <a:lnTo>
                      <a:pt x="1202" y="2120"/>
                    </a:lnTo>
                    <a:lnTo>
                      <a:pt x="1223" y="2146"/>
                    </a:lnTo>
                    <a:lnTo>
                      <a:pt x="1244" y="2172"/>
                    </a:lnTo>
                    <a:lnTo>
                      <a:pt x="1264" y="2198"/>
                    </a:lnTo>
                  </a:path>
                </a:pathLst>
              </a:custGeom>
              <a:solidFill>
                <a:srgbClr val="FF6600"/>
              </a:solidFill>
              <a:ln w="25400">
                <a:noFill/>
                <a:prstDash val="solid"/>
                <a:round/>
                <a:headEnd/>
                <a:tailEnd/>
              </a:ln>
              <a:effectLst>
                <a:outerShdw blurRad="44450" dist="27940" dir="5400000" algn="ctr">
                  <a:srgbClr val="000000">
                    <a:alpha val="32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balanced" dir="t">
                  <a:rot lat="0" lon="0" rev="8700000"/>
                </a:lightRig>
              </a:scene3d>
              <a:sp3d>
                <a:bevelT w="190500" h="38100"/>
              </a:sp3d>
            </xdr:spPr>
          </xdr:sp>
          <xdr:sp macro="" textlink="">
            <xdr:nvSpPr>
              <xdr:cNvPr id="60" name="Freeform 372"/>
              <xdr:cNvSpPr>
                <a:spLocks/>
              </xdr:cNvSpPr>
            </xdr:nvSpPr>
            <xdr:spPr bwMode="auto">
              <a:xfrm>
                <a:off x="2021846" y="4348766"/>
                <a:ext cx="528440" cy="613711"/>
              </a:xfrm>
              <a:custGeom>
                <a:avLst/>
                <a:gdLst>
                  <a:gd name="T0" fmla="*/ 2147483647 w 1838"/>
                  <a:gd name="T1" fmla="*/ 2147483647 h 2258"/>
                  <a:gd name="T2" fmla="*/ 2147483647 w 1838"/>
                  <a:gd name="T3" fmla="*/ 2147483647 h 2258"/>
                  <a:gd name="T4" fmla="*/ 2147483647 w 1838"/>
                  <a:gd name="T5" fmla="*/ 2147483647 h 2258"/>
                  <a:gd name="T6" fmla="*/ 2147483647 w 1838"/>
                  <a:gd name="T7" fmla="*/ 2147483647 h 2258"/>
                  <a:gd name="T8" fmla="*/ 2147483647 w 1838"/>
                  <a:gd name="T9" fmla="*/ 2147483647 h 2258"/>
                  <a:gd name="T10" fmla="*/ 2147483647 w 1838"/>
                  <a:gd name="T11" fmla="*/ 2147483647 h 2258"/>
                  <a:gd name="T12" fmla="*/ 2147483647 w 1838"/>
                  <a:gd name="T13" fmla="*/ 2147483647 h 2258"/>
                  <a:gd name="T14" fmla="*/ 2147483647 w 1838"/>
                  <a:gd name="T15" fmla="*/ 2147483647 h 2258"/>
                  <a:gd name="T16" fmla="*/ 2147483647 w 1838"/>
                  <a:gd name="T17" fmla="*/ 2147483647 h 2258"/>
                  <a:gd name="T18" fmla="*/ 2147483647 w 1838"/>
                  <a:gd name="T19" fmla="*/ 2147483647 h 2258"/>
                  <a:gd name="T20" fmla="*/ 2147483647 w 1838"/>
                  <a:gd name="T21" fmla="*/ 2147483647 h 2258"/>
                  <a:gd name="T22" fmla="*/ 2147483647 w 1838"/>
                  <a:gd name="T23" fmla="*/ 2147483647 h 2258"/>
                  <a:gd name="T24" fmla="*/ 2147483647 w 1838"/>
                  <a:gd name="T25" fmla="*/ 2147483647 h 2258"/>
                  <a:gd name="T26" fmla="*/ 2147483647 w 1838"/>
                  <a:gd name="T27" fmla="*/ 2147483647 h 2258"/>
                  <a:gd name="T28" fmla="*/ 2147483647 w 1838"/>
                  <a:gd name="T29" fmla="*/ 2147483647 h 2258"/>
                  <a:gd name="T30" fmla="*/ 2147483647 w 1838"/>
                  <a:gd name="T31" fmla="*/ 2147483647 h 2258"/>
                  <a:gd name="T32" fmla="*/ 2147483647 w 1838"/>
                  <a:gd name="T33" fmla="*/ 2147483647 h 2258"/>
                  <a:gd name="T34" fmla="*/ 2147483647 w 1838"/>
                  <a:gd name="T35" fmla="*/ 2147483647 h 2258"/>
                  <a:gd name="T36" fmla="*/ 2147483647 w 1838"/>
                  <a:gd name="T37" fmla="*/ 2147483647 h 2258"/>
                  <a:gd name="T38" fmla="*/ 2147483647 w 1838"/>
                  <a:gd name="T39" fmla="*/ 2147483647 h 2258"/>
                  <a:gd name="T40" fmla="*/ 2147483647 w 1838"/>
                  <a:gd name="T41" fmla="*/ 2147483647 h 2258"/>
                  <a:gd name="T42" fmla="*/ 2147483647 w 1838"/>
                  <a:gd name="T43" fmla="*/ 2147483647 h 2258"/>
                  <a:gd name="T44" fmla="*/ 2147483647 w 1838"/>
                  <a:gd name="T45" fmla="*/ 2147483647 h 2258"/>
                  <a:gd name="T46" fmla="*/ 2147483647 w 1838"/>
                  <a:gd name="T47" fmla="*/ 2147483647 h 2258"/>
                  <a:gd name="T48" fmla="*/ 2147483647 w 1838"/>
                  <a:gd name="T49" fmla="*/ 2147483647 h 2258"/>
                  <a:gd name="T50" fmla="*/ 2147483647 w 1838"/>
                  <a:gd name="T51" fmla="*/ 2147483647 h 2258"/>
                  <a:gd name="T52" fmla="*/ 2147483647 w 1838"/>
                  <a:gd name="T53" fmla="*/ 2147483647 h 2258"/>
                  <a:gd name="T54" fmla="*/ 2147483647 w 1838"/>
                  <a:gd name="T55" fmla="*/ 2147483647 h 2258"/>
                  <a:gd name="T56" fmla="*/ 2147483647 w 1838"/>
                  <a:gd name="T57" fmla="*/ 2147483647 h 2258"/>
                  <a:gd name="T58" fmla="*/ 2147483647 w 1838"/>
                  <a:gd name="T59" fmla="*/ 2147483647 h 2258"/>
                  <a:gd name="T60" fmla="*/ 2147483647 w 1838"/>
                  <a:gd name="T61" fmla="*/ 2147483647 h 2258"/>
                  <a:gd name="T62" fmla="*/ 2147483647 w 1838"/>
                  <a:gd name="T63" fmla="*/ 2147483647 h 2258"/>
                  <a:gd name="T64" fmla="*/ 2147483647 w 1838"/>
                  <a:gd name="T65" fmla="*/ 2147483647 h 2258"/>
                  <a:gd name="T66" fmla="*/ 2147483647 w 1838"/>
                  <a:gd name="T67" fmla="*/ 2147483647 h 2258"/>
                  <a:gd name="T68" fmla="*/ 2147483647 w 1838"/>
                  <a:gd name="T69" fmla="*/ 2147483647 h 2258"/>
                  <a:gd name="T70" fmla="*/ 2147483647 w 1838"/>
                  <a:gd name="T71" fmla="*/ 2147483647 h 2258"/>
                  <a:gd name="T72" fmla="*/ 2147483647 w 1838"/>
                  <a:gd name="T73" fmla="*/ 2147483647 h 2258"/>
                  <a:gd name="T74" fmla="*/ 2147483647 w 1838"/>
                  <a:gd name="T75" fmla="*/ 2147483647 h 2258"/>
                  <a:gd name="T76" fmla="*/ 2147483647 w 1838"/>
                  <a:gd name="T77" fmla="*/ 2147483647 h 2258"/>
                  <a:gd name="T78" fmla="*/ 2147483647 w 1838"/>
                  <a:gd name="T79" fmla="*/ 2147483647 h 2258"/>
                  <a:gd name="T80" fmla="*/ 2147483647 w 1838"/>
                  <a:gd name="T81" fmla="*/ 2147483647 h 2258"/>
                  <a:gd name="T82" fmla="*/ 2147483647 w 1838"/>
                  <a:gd name="T83" fmla="*/ 2147483647 h 2258"/>
                  <a:gd name="T84" fmla="*/ 2147483647 w 1838"/>
                  <a:gd name="T85" fmla="*/ 2147483647 h 2258"/>
                  <a:gd name="T86" fmla="*/ 2147483647 w 1838"/>
                  <a:gd name="T87" fmla="*/ 2147483647 h 2258"/>
                  <a:gd name="T88" fmla="*/ 2147483647 w 1838"/>
                  <a:gd name="T89" fmla="*/ 2147483647 h 2258"/>
                  <a:gd name="T90" fmla="*/ 2147483647 w 1838"/>
                  <a:gd name="T91" fmla="*/ 2147483647 h 2258"/>
                  <a:gd name="T92" fmla="*/ 2147483647 w 1838"/>
                  <a:gd name="T93" fmla="*/ 2147483647 h 2258"/>
                  <a:gd name="T94" fmla="*/ 2147483647 w 1838"/>
                  <a:gd name="T95" fmla="*/ 2147483647 h 2258"/>
                  <a:gd name="T96" fmla="*/ 2147483647 w 1838"/>
                  <a:gd name="T97" fmla="*/ 2147483647 h 2258"/>
                  <a:gd name="T98" fmla="*/ 2147483647 w 1838"/>
                  <a:gd name="T99" fmla="*/ 2147483647 h 2258"/>
                  <a:gd name="T100" fmla="*/ 2147483647 w 1838"/>
                  <a:gd name="T101" fmla="*/ 2147483647 h 2258"/>
                  <a:gd name="T102" fmla="*/ 2147483647 w 1838"/>
                  <a:gd name="T103" fmla="*/ 2147483647 h 2258"/>
                  <a:gd name="T104" fmla="*/ 2147483647 w 1838"/>
                  <a:gd name="T105" fmla="*/ 2147483647 h 2258"/>
                  <a:gd name="T106" fmla="*/ 2147483647 w 1838"/>
                  <a:gd name="T107" fmla="*/ 2147483647 h 2258"/>
                  <a:gd name="T108" fmla="*/ 2147483647 w 1838"/>
                  <a:gd name="T109" fmla="*/ 2147483647 h 2258"/>
                  <a:gd name="T110" fmla="*/ 2147483647 w 1838"/>
                  <a:gd name="T111" fmla="*/ 2147483647 h 2258"/>
                  <a:gd name="T112" fmla="*/ 2147483647 w 1838"/>
                  <a:gd name="T113" fmla="*/ 2147483647 h 2258"/>
                  <a:gd name="T114" fmla="*/ 2147483647 w 1838"/>
                  <a:gd name="T115" fmla="*/ 2147483647 h 2258"/>
                  <a:gd name="T116" fmla="*/ 2147483647 w 1838"/>
                  <a:gd name="T117" fmla="*/ 2147483647 h 2258"/>
                  <a:gd name="T118" fmla="*/ 2147483647 w 1838"/>
                  <a:gd name="T119" fmla="*/ 2147483647 h 2258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  <a:gd name="T132" fmla="*/ 0 60000 65536"/>
                  <a:gd name="T133" fmla="*/ 0 60000 65536"/>
                  <a:gd name="T134" fmla="*/ 0 60000 65536"/>
                  <a:gd name="T135" fmla="*/ 0 60000 65536"/>
                  <a:gd name="T136" fmla="*/ 0 60000 65536"/>
                  <a:gd name="T137" fmla="*/ 0 60000 65536"/>
                  <a:gd name="T138" fmla="*/ 0 60000 65536"/>
                  <a:gd name="T139" fmla="*/ 0 60000 65536"/>
                  <a:gd name="T140" fmla="*/ 0 60000 65536"/>
                  <a:gd name="T141" fmla="*/ 0 60000 65536"/>
                  <a:gd name="T142" fmla="*/ 0 60000 65536"/>
                  <a:gd name="T143" fmla="*/ 0 60000 65536"/>
                  <a:gd name="T144" fmla="*/ 0 60000 65536"/>
                  <a:gd name="T145" fmla="*/ 0 60000 65536"/>
                  <a:gd name="T146" fmla="*/ 0 60000 65536"/>
                  <a:gd name="T147" fmla="*/ 0 60000 65536"/>
                  <a:gd name="T148" fmla="*/ 0 60000 65536"/>
                  <a:gd name="T149" fmla="*/ 0 60000 65536"/>
                  <a:gd name="T150" fmla="*/ 0 60000 65536"/>
                  <a:gd name="T151" fmla="*/ 0 60000 65536"/>
                  <a:gd name="T152" fmla="*/ 0 60000 65536"/>
                  <a:gd name="T153" fmla="*/ 0 60000 65536"/>
                  <a:gd name="T154" fmla="*/ 0 60000 65536"/>
                  <a:gd name="T155" fmla="*/ 0 60000 65536"/>
                  <a:gd name="T156" fmla="*/ 0 60000 65536"/>
                  <a:gd name="T157" fmla="*/ 0 60000 65536"/>
                  <a:gd name="T158" fmla="*/ 0 60000 65536"/>
                  <a:gd name="T159" fmla="*/ 0 60000 65536"/>
                  <a:gd name="T160" fmla="*/ 0 60000 65536"/>
                  <a:gd name="T161" fmla="*/ 0 60000 65536"/>
                  <a:gd name="T162" fmla="*/ 0 60000 65536"/>
                  <a:gd name="T163" fmla="*/ 0 60000 65536"/>
                  <a:gd name="T164" fmla="*/ 0 60000 65536"/>
                  <a:gd name="T165" fmla="*/ 0 60000 65536"/>
                  <a:gd name="T166" fmla="*/ 0 60000 65536"/>
                  <a:gd name="T167" fmla="*/ 0 60000 65536"/>
                  <a:gd name="T168" fmla="*/ 0 60000 65536"/>
                  <a:gd name="T169" fmla="*/ 0 60000 65536"/>
                  <a:gd name="T170" fmla="*/ 0 60000 65536"/>
                  <a:gd name="T171" fmla="*/ 0 60000 65536"/>
                  <a:gd name="T172" fmla="*/ 0 60000 65536"/>
                  <a:gd name="T173" fmla="*/ 0 60000 65536"/>
                  <a:gd name="T174" fmla="*/ 0 60000 65536"/>
                  <a:gd name="T175" fmla="*/ 0 60000 65536"/>
                  <a:gd name="T176" fmla="*/ 0 60000 65536"/>
                  <a:gd name="T177" fmla="*/ 0 60000 65536"/>
                  <a:gd name="T178" fmla="*/ 0 60000 65536"/>
                  <a:gd name="T179" fmla="*/ 0 60000 65536"/>
                  <a:gd name="T180" fmla="*/ 0 w 1838"/>
                  <a:gd name="T181" fmla="*/ 0 h 2258"/>
                  <a:gd name="T182" fmla="*/ 1838 w 1838"/>
                  <a:gd name="T183" fmla="*/ 2258 h 2258"/>
                </a:gdLst>
                <a:ahLst/>
                <a:cxnLst>
                  <a:cxn ang="T120">
                    <a:pos x="T0" y="T1"/>
                  </a:cxn>
                  <a:cxn ang="T121">
                    <a:pos x="T2" y="T3"/>
                  </a:cxn>
                  <a:cxn ang="T122">
                    <a:pos x="T4" y="T5"/>
                  </a:cxn>
                  <a:cxn ang="T123">
                    <a:pos x="T6" y="T7"/>
                  </a:cxn>
                  <a:cxn ang="T124">
                    <a:pos x="T8" y="T9"/>
                  </a:cxn>
                  <a:cxn ang="T125">
                    <a:pos x="T10" y="T11"/>
                  </a:cxn>
                  <a:cxn ang="T126">
                    <a:pos x="T12" y="T13"/>
                  </a:cxn>
                  <a:cxn ang="T127">
                    <a:pos x="T14" y="T15"/>
                  </a:cxn>
                  <a:cxn ang="T128">
                    <a:pos x="T16" y="T17"/>
                  </a:cxn>
                  <a:cxn ang="T129">
                    <a:pos x="T18" y="T19"/>
                  </a:cxn>
                  <a:cxn ang="T130">
                    <a:pos x="T20" y="T21"/>
                  </a:cxn>
                  <a:cxn ang="T131">
                    <a:pos x="T22" y="T23"/>
                  </a:cxn>
                  <a:cxn ang="T132">
                    <a:pos x="T24" y="T25"/>
                  </a:cxn>
                  <a:cxn ang="T133">
                    <a:pos x="T26" y="T27"/>
                  </a:cxn>
                  <a:cxn ang="T134">
                    <a:pos x="T28" y="T29"/>
                  </a:cxn>
                  <a:cxn ang="T135">
                    <a:pos x="T30" y="T31"/>
                  </a:cxn>
                  <a:cxn ang="T136">
                    <a:pos x="T32" y="T33"/>
                  </a:cxn>
                  <a:cxn ang="T137">
                    <a:pos x="T34" y="T35"/>
                  </a:cxn>
                  <a:cxn ang="T138">
                    <a:pos x="T36" y="T37"/>
                  </a:cxn>
                  <a:cxn ang="T139">
                    <a:pos x="T38" y="T39"/>
                  </a:cxn>
                  <a:cxn ang="T140">
                    <a:pos x="T40" y="T41"/>
                  </a:cxn>
                  <a:cxn ang="T141">
                    <a:pos x="T42" y="T43"/>
                  </a:cxn>
                  <a:cxn ang="T142">
                    <a:pos x="T44" y="T45"/>
                  </a:cxn>
                  <a:cxn ang="T143">
                    <a:pos x="T46" y="T47"/>
                  </a:cxn>
                  <a:cxn ang="T144">
                    <a:pos x="T48" y="T49"/>
                  </a:cxn>
                  <a:cxn ang="T145">
                    <a:pos x="T50" y="T51"/>
                  </a:cxn>
                  <a:cxn ang="T146">
                    <a:pos x="T52" y="T53"/>
                  </a:cxn>
                  <a:cxn ang="T147">
                    <a:pos x="T54" y="T55"/>
                  </a:cxn>
                  <a:cxn ang="T148">
                    <a:pos x="T56" y="T57"/>
                  </a:cxn>
                  <a:cxn ang="T149">
                    <a:pos x="T58" y="T59"/>
                  </a:cxn>
                  <a:cxn ang="T150">
                    <a:pos x="T60" y="T61"/>
                  </a:cxn>
                  <a:cxn ang="T151">
                    <a:pos x="T62" y="T63"/>
                  </a:cxn>
                  <a:cxn ang="T152">
                    <a:pos x="T64" y="T65"/>
                  </a:cxn>
                  <a:cxn ang="T153">
                    <a:pos x="T66" y="T67"/>
                  </a:cxn>
                  <a:cxn ang="T154">
                    <a:pos x="T68" y="T69"/>
                  </a:cxn>
                  <a:cxn ang="T155">
                    <a:pos x="T70" y="T71"/>
                  </a:cxn>
                  <a:cxn ang="T156">
                    <a:pos x="T72" y="T73"/>
                  </a:cxn>
                  <a:cxn ang="T157">
                    <a:pos x="T74" y="T75"/>
                  </a:cxn>
                  <a:cxn ang="T158">
                    <a:pos x="T76" y="T77"/>
                  </a:cxn>
                  <a:cxn ang="T159">
                    <a:pos x="T78" y="T79"/>
                  </a:cxn>
                  <a:cxn ang="T160">
                    <a:pos x="T80" y="T81"/>
                  </a:cxn>
                  <a:cxn ang="T161">
                    <a:pos x="T82" y="T83"/>
                  </a:cxn>
                  <a:cxn ang="T162">
                    <a:pos x="T84" y="T85"/>
                  </a:cxn>
                  <a:cxn ang="T163">
                    <a:pos x="T86" y="T87"/>
                  </a:cxn>
                  <a:cxn ang="T164">
                    <a:pos x="T88" y="T89"/>
                  </a:cxn>
                  <a:cxn ang="T165">
                    <a:pos x="T90" y="T91"/>
                  </a:cxn>
                  <a:cxn ang="T166">
                    <a:pos x="T92" y="T93"/>
                  </a:cxn>
                  <a:cxn ang="T167">
                    <a:pos x="T94" y="T95"/>
                  </a:cxn>
                  <a:cxn ang="T168">
                    <a:pos x="T96" y="T97"/>
                  </a:cxn>
                  <a:cxn ang="T169">
                    <a:pos x="T98" y="T99"/>
                  </a:cxn>
                  <a:cxn ang="T170">
                    <a:pos x="T100" y="T101"/>
                  </a:cxn>
                  <a:cxn ang="T171">
                    <a:pos x="T102" y="T103"/>
                  </a:cxn>
                  <a:cxn ang="T172">
                    <a:pos x="T104" y="T105"/>
                  </a:cxn>
                  <a:cxn ang="T173">
                    <a:pos x="T106" y="T107"/>
                  </a:cxn>
                  <a:cxn ang="T174">
                    <a:pos x="T108" y="T109"/>
                  </a:cxn>
                  <a:cxn ang="T175">
                    <a:pos x="T110" y="T111"/>
                  </a:cxn>
                  <a:cxn ang="T176">
                    <a:pos x="T112" y="T113"/>
                  </a:cxn>
                  <a:cxn ang="T177">
                    <a:pos x="T114" y="T115"/>
                  </a:cxn>
                  <a:cxn ang="T178">
                    <a:pos x="T116" y="T117"/>
                  </a:cxn>
                  <a:cxn ang="T179">
                    <a:pos x="T118" y="T119"/>
                  </a:cxn>
                </a:cxnLst>
                <a:rect l="T180" t="T181" r="T182" b="T183"/>
                <a:pathLst>
                  <a:path w="1838" h="2258">
                    <a:moveTo>
                      <a:pt x="483" y="2258"/>
                    </a:moveTo>
                    <a:lnTo>
                      <a:pt x="596" y="2256"/>
                    </a:lnTo>
                    <a:lnTo>
                      <a:pt x="709" y="2253"/>
                    </a:lnTo>
                    <a:lnTo>
                      <a:pt x="822" y="2251"/>
                    </a:lnTo>
                    <a:lnTo>
                      <a:pt x="935" y="2248"/>
                    </a:lnTo>
                    <a:lnTo>
                      <a:pt x="1047" y="2246"/>
                    </a:lnTo>
                    <a:lnTo>
                      <a:pt x="1160" y="2243"/>
                    </a:lnTo>
                    <a:lnTo>
                      <a:pt x="1273" y="2241"/>
                    </a:lnTo>
                    <a:lnTo>
                      <a:pt x="1386" y="2239"/>
                    </a:lnTo>
                    <a:lnTo>
                      <a:pt x="1499" y="2236"/>
                    </a:lnTo>
                    <a:lnTo>
                      <a:pt x="1612" y="2234"/>
                    </a:lnTo>
                    <a:lnTo>
                      <a:pt x="1725" y="2231"/>
                    </a:lnTo>
                    <a:lnTo>
                      <a:pt x="1838" y="2229"/>
                    </a:lnTo>
                    <a:lnTo>
                      <a:pt x="1836" y="2179"/>
                    </a:lnTo>
                    <a:lnTo>
                      <a:pt x="1834" y="2130"/>
                    </a:lnTo>
                    <a:lnTo>
                      <a:pt x="1832" y="2080"/>
                    </a:lnTo>
                    <a:lnTo>
                      <a:pt x="1829" y="2031"/>
                    </a:lnTo>
                    <a:lnTo>
                      <a:pt x="1825" y="1982"/>
                    </a:lnTo>
                    <a:lnTo>
                      <a:pt x="1820" y="1932"/>
                    </a:lnTo>
                    <a:lnTo>
                      <a:pt x="1815" y="1883"/>
                    </a:lnTo>
                    <a:lnTo>
                      <a:pt x="1810" y="1834"/>
                    </a:lnTo>
                    <a:lnTo>
                      <a:pt x="1804" y="1785"/>
                    </a:lnTo>
                    <a:lnTo>
                      <a:pt x="1797" y="1736"/>
                    </a:lnTo>
                    <a:lnTo>
                      <a:pt x="1789" y="1687"/>
                    </a:lnTo>
                    <a:lnTo>
                      <a:pt x="1782" y="1638"/>
                    </a:lnTo>
                    <a:lnTo>
                      <a:pt x="1773" y="1589"/>
                    </a:lnTo>
                    <a:lnTo>
                      <a:pt x="1764" y="1540"/>
                    </a:lnTo>
                    <a:lnTo>
                      <a:pt x="1754" y="1492"/>
                    </a:lnTo>
                    <a:lnTo>
                      <a:pt x="1744" y="1443"/>
                    </a:lnTo>
                    <a:lnTo>
                      <a:pt x="1733" y="1395"/>
                    </a:lnTo>
                    <a:lnTo>
                      <a:pt x="1721" y="1347"/>
                    </a:lnTo>
                    <a:lnTo>
                      <a:pt x="1709" y="1299"/>
                    </a:lnTo>
                    <a:lnTo>
                      <a:pt x="1696" y="1251"/>
                    </a:lnTo>
                    <a:lnTo>
                      <a:pt x="1683" y="1203"/>
                    </a:lnTo>
                    <a:lnTo>
                      <a:pt x="1669" y="1156"/>
                    </a:lnTo>
                    <a:lnTo>
                      <a:pt x="1655" y="1108"/>
                    </a:lnTo>
                    <a:lnTo>
                      <a:pt x="1640" y="1061"/>
                    </a:lnTo>
                    <a:lnTo>
                      <a:pt x="1624" y="1014"/>
                    </a:lnTo>
                    <a:lnTo>
                      <a:pt x="1608" y="967"/>
                    </a:lnTo>
                    <a:lnTo>
                      <a:pt x="1591" y="921"/>
                    </a:lnTo>
                    <a:lnTo>
                      <a:pt x="1574" y="874"/>
                    </a:lnTo>
                    <a:lnTo>
                      <a:pt x="1556" y="828"/>
                    </a:lnTo>
                    <a:lnTo>
                      <a:pt x="1538" y="782"/>
                    </a:lnTo>
                    <a:lnTo>
                      <a:pt x="1519" y="736"/>
                    </a:lnTo>
                    <a:lnTo>
                      <a:pt x="1499" y="691"/>
                    </a:lnTo>
                    <a:lnTo>
                      <a:pt x="1479" y="646"/>
                    </a:lnTo>
                    <a:lnTo>
                      <a:pt x="1458" y="601"/>
                    </a:lnTo>
                    <a:lnTo>
                      <a:pt x="1437" y="556"/>
                    </a:lnTo>
                    <a:lnTo>
                      <a:pt x="1416" y="511"/>
                    </a:lnTo>
                    <a:lnTo>
                      <a:pt x="1393" y="467"/>
                    </a:lnTo>
                    <a:lnTo>
                      <a:pt x="1370" y="423"/>
                    </a:lnTo>
                    <a:lnTo>
                      <a:pt x="1347" y="379"/>
                    </a:lnTo>
                    <a:lnTo>
                      <a:pt x="1323" y="336"/>
                    </a:lnTo>
                    <a:lnTo>
                      <a:pt x="1299" y="293"/>
                    </a:lnTo>
                    <a:lnTo>
                      <a:pt x="1274" y="250"/>
                    </a:lnTo>
                    <a:lnTo>
                      <a:pt x="1248" y="208"/>
                    </a:lnTo>
                    <a:lnTo>
                      <a:pt x="1222" y="165"/>
                    </a:lnTo>
                    <a:lnTo>
                      <a:pt x="1196" y="124"/>
                    </a:lnTo>
                    <a:lnTo>
                      <a:pt x="1169" y="82"/>
                    </a:lnTo>
                    <a:lnTo>
                      <a:pt x="1142" y="41"/>
                    </a:lnTo>
                    <a:lnTo>
                      <a:pt x="1114" y="0"/>
                    </a:lnTo>
                    <a:lnTo>
                      <a:pt x="1021" y="64"/>
                    </a:lnTo>
                    <a:lnTo>
                      <a:pt x="928" y="129"/>
                    </a:lnTo>
                    <a:lnTo>
                      <a:pt x="835" y="193"/>
                    </a:lnTo>
                    <a:lnTo>
                      <a:pt x="742" y="258"/>
                    </a:lnTo>
                    <a:lnTo>
                      <a:pt x="650" y="322"/>
                    </a:lnTo>
                    <a:lnTo>
                      <a:pt x="557" y="386"/>
                    </a:lnTo>
                    <a:lnTo>
                      <a:pt x="464" y="451"/>
                    </a:lnTo>
                    <a:lnTo>
                      <a:pt x="371" y="515"/>
                    </a:lnTo>
                    <a:lnTo>
                      <a:pt x="279" y="579"/>
                    </a:lnTo>
                    <a:lnTo>
                      <a:pt x="186" y="644"/>
                    </a:lnTo>
                    <a:lnTo>
                      <a:pt x="93" y="708"/>
                    </a:lnTo>
                    <a:lnTo>
                      <a:pt x="0" y="773"/>
                    </a:lnTo>
                    <a:lnTo>
                      <a:pt x="19" y="800"/>
                    </a:lnTo>
                    <a:lnTo>
                      <a:pt x="37" y="827"/>
                    </a:lnTo>
                    <a:lnTo>
                      <a:pt x="55" y="855"/>
                    </a:lnTo>
                    <a:lnTo>
                      <a:pt x="73" y="883"/>
                    </a:lnTo>
                    <a:lnTo>
                      <a:pt x="90" y="911"/>
                    </a:lnTo>
                    <a:lnTo>
                      <a:pt x="107" y="939"/>
                    </a:lnTo>
                    <a:lnTo>
                      <a:pt x="124" y="968"/>
                    </a:lnTo>
                    <a:lnTo>
                      <a:pt x="140" y="996"/>
                    </a:lnTo>
                    <a:lnTo>
                      <a:pt x="156" y="1025"/>
                    </a:lnTo>
                    <a:lnTo>
                      <a:pt x="171" y="1055"/>
                    </a:lnTo>
                    <a:lnTo>
                      <a:pt x="187" y="1084"/>
                    </a:lnTo>
                    <a:lnTo>
                      <a:pt x="201" y="1113"/>
                    </a:lnTo>
                    <a:lnTo>
                      <a:pt x="216" y="1143"/>
                    </a:lnTo>
                    <a:lnTo>
                      <a:pt x="230" y="1173"/>
                    </a:lnTo>
                    <a:lnTo>
                      <a:pt x="244" y="1203"/>
                    </a:lnTo>
                    <a:lnTo>
                      <a:pt x="257" y="1233"/>
                    </a:lnTo>
                    <a:lnTo>
                      <a:pt x="270" y="1263"/>
                    </a:lnTo>
                    <a:lnTo>
                      <a:pt x="283" y="1294"/>
                    </a:lnTo>
                    <a:lnTo>
                      <a:pt x="295" y="1325"/>
                    </a:lnTo>
                    <a:lnTo>
                      <a:pt x="307" y="1355"/>
                    </a:lnTo>
                    <a:lnTo>
                      <a:pt x="319" y="1386"/>
                    </a:lnTo>
                    <a:lnTo>
                      <a:pt x="330" y="1417"/>
                    </a:lnTo>
                    <a:lnTo>
                      <a:pt x="341" y="1449"/>
                    </a:lnTo>
                    <a:lnTo>
                      <a:pt x="351" y="1480"/>
                    </a:lnTo>
                    <a:lnTo>
                      <a:pt x="361" y="1511"/>
                    </a:lnTo>
                    <a:lnTo>
                      <a:pt x="371" y="1543"/>
                    </a:lnTo>
                    <a:lnTo>
                      <a:pt x="380" y="1575"/>
                    </a:lnTo>
                    <a:lnTo>
                      <a:pt x="389" y="1606"/>
                    </a:lnTo>
                    <a:lnTo>
                      <a:pt x="397" y="1638"/>
                    </a:lnTo>
                    <a:lnTo>
                      <a:pt x="405" y="1670"/>
                    </a:lnTo>
                    <a:lnTo>
                      <a:pt x="413" y="1702"/>
                    </a:lnTo>
                    <a:lnTo>
                      <a:pt x="420" y="1735"/>
                    </a:lnTo>
                    <a:lnTo>
                      <a:pt x="427" y="1767"/>
                    </a:lnTo>
                    <a:lnTo>
                      <a:pt x="434" y="1799"/>
                    </a:lnTo>
                    <a:lnTo>
                      <a:pt x="440" y="1832"/>
                    </a:lnTo>
                    <a:lnTo>
                      <a:pt x="445" y="1864"/>
                    </a:lnTo>
                    <a:lnTo>
                      <a:pt x="451" y="1897"/>
                    </a:lnTo>
                    <a:lnTo>
                      <a:pt x="456" y="1930"/>
                    </a:lnTo>
                    <a:lnTo>
                      <a:pt x="460" y="1962"/>
                    </a:lnTo>
                    <a:lnTo>
                      <a:pt x="464" y="1995"/>
                    </a:lnTo>
                    <a:lnTo>
                      <a:pt x="468" y="2028"/>
                    </a:lnTo>
                    <a:lnTo>
                      <a:pt x="471" y="2061"/>
                    </a:lnTo>
                    <a:lnTo>
                      <a:pt x="474" y="2094"/>
                    </a:lnTo>
                    <a:lnTo>
                      <a:pt x="477" y="2126"/>
                    </a:lnTo>
                    <a:lnTo>
                      <a:pt x="479" y="2159"/>
                    </a:lnTo>
                    <a:lnTo>
                      <a:pt x="481" y="2192"/>
                    </a:lnTo>
                    <a:lnTo>
                      <a:pt x="482" y="2225"/>
                    </a:lnTo>
                    <a:lnTo>
                      <a:pt x="483" y="2258"/>
                    </a:lnTo>
                  </a:path>
                </a:pathLst>
              </a:custGeom>
              <a:solidFill>
                <a:srgbClr val="FF3333"/>
              </a:solidFill>
              <a:ln w="25400">
                <a:noFill/>
                <a:prstDash val="solid"/>
                <a:round/>
                <a:headEnd/>
                <a:tailEnd/>
              </a:ln>
              <a:effectLst>
                <a:outerShdw blurRad="44450" dist="27940" dir="5400000" algn="ctr">
                  <a:srgbClr val="000000">
                    <a:alpha val="32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balanced" dir="t">
                  <a:rot lat="0" lon="0" rev="8700000"/>
                </a:lightRig>
              </a:scene3d>
              <a:sp3d>
                <a:bevelT w="190500" h="38100"/>
              </a:sp3d>
            </xdr:spPr>
          </xdr:sp>
          <xdr:sp macro="" textlink="">
            <xdr:nvSpPr>
              <xdr:cNvPr id="61" name="Freeform 377"/>
              <xdr:cNvSpPr>
                <a:spLocks/>
              </xdr:cNvSpPr>
            </xdr:nvSpPr>
            <xdr:spPr bwMode="auto">
              <a:xfrm>
                <a:off x="212691" y="4348766"/>
                <a:ext cx="528440" cy="613711"/>
              </a:xfrm>
              <a:custGeom>
                <a:avLst/>
                <a:gdLst>
                  <a:gd name="T0" fmla="*/ 2147483647 w 1838"/>
                  <a:gd name="T1" fmla="*/ 2147483647 h 2258"/>
                  <a:gd name="T2" fmla="*/ 2147483647 w 1838"/>
                  <a:gd name="T3" fmla="*/ 2147483647 h 2258"/>
                  <a:gd name="T4" fmla="*/ 2147483647 w 1838"/>
                  <a:gd name="T5" fmla="*/ 2147483647 h 2258"/>
                  <a:gd name="T6" fmla="*/ 2147483647 w 1838"/>
                  <a:gd name="T7" fmla="*/ 2147483647 h 2258"/>
                  <a:gd name="T8" fmla="*/ 2147483647 w 1838"/>
                  <a:gd name="T9" fmla="*/ 2147483647 h 2258"/>
                  <a:gd name="T10" fmla="*/ 2147483647 w 1838"/>
                  <a:gd name="T11" fmla="*/ 2147483647 h 2258"/>
                  <a:gd name="T12" fmla="*/ 2147483647 w 1838"/>
                  <a:gd name="T13" fmla="*/ 2147483647 h 2258"/>
                  <a:gd name="T14" fmla="*/ 2147483647 w 1838"/>
                  <a:gd name="T15" fmla="*/ 2147483647 h 2258"/>
                  <a:gd name="T16" fmla="*/ 2147483647 w 1838"/>
                  <a:gd name="T17" fmla="*/ 2147483647 h 2258"/>
                  <a:gd name="T18" fmla="*/ 2147483647 w 1838"/>
                  <a:gd name="T19" fmla="*/ 2147483647 h 2258"/>
                  <a:gd name="T20" fmla="*/ 2147483647 w 1838"/>
                  <a:gd name="T21" fmla="*/ 2147483647 h 2258"/>
                  <a:gd name="T22" fmla="*/ 2147483647 w 1838"/>
                  <a:gd name="T23" fmla="*/ 2147483647 h 2258"/>
                  <a:gd name="T24" fmla="*/ 2147483647 w 1838"/>
                  <a:gd name="T25" fmla="*/ 2147483647 h 2258"/>
                  <a:gd name="T26" fmla="*/ 2147483647 w 1838"/>
                  <a:gd name="T27" fmla="*/ 2147483647 h 2258"/>
                  <a:gd name="T28" fmla="*/ 2147483647 w 1838"/>
                  <a:gd name="T29" fmla="*/ 2147483647 h 2258"/>
                  <a:gd name="T30" fmla="*/ 2147483647 w 1838"/>
                  <a:gd name="T31" fmla="*/ 2147483647 h 2258"/>
                  <a:gd name="T32" fmla="*/ 2147483647 w 1838"/>
                  <a:gd name="T33" fmla="*/ 2147483647 h 2258"/>
                  <a:gd name="T34" fmla="*/ 2147483647 w 1838"/>
                  <a:gd name="T35" fmla="*/ 2147483647 h 2258"/>
                  <a:gd name="T36" fmla="*/ 2147483647 w 1838"/>
                  <a:gd name="T37" fmla="*/ 2147483647 h 2258"/>
                  <a:gd name="T38" fmla="*/ 2147483647 w 1838"/>
                  <a:gd name="T39" fmla="*/ 2147483647 h 2258"/>
                  <a:gd name="T40" fmla="*/ 2147483647 w 1838"/>
                  <a:gd name="T41" fmla="*/ 2147483647 h 2258"/>
                  <a:gd name="T42" fmla="*/ 2147483647 w 1838"/>
                  <a:gd name="T43" fmla="*/ 2147483647 h 2258"/>
                  <a:gd name="T44" fmla="*/ 2147483647 w 1838"/>
                  <a:gd name="T45" fmla="*/ 2147483647 h 2258"/>
                  <a:gd name="T46" fmla="*/ 2147483647 w 1838"/>
                  <a:gd name="T47" fmla="*/ 2147483647 h 2258"/>
                  <a:gd name="T48" fmla="*/ 2147483647 w 1838"/>
                  <a:gd name="T49" fmla="*/ 2147483647 h 2258"/>
                  <a:gd name="T50" fmla="*/ 2147483647 w 1838"/>
                  <a:gd name="T51" fmla="*/ 2147483647 h 2258"/>
                  <a:gd name="T52" fmla="*/ 2147483647 w 1838"/>
                  <a:gd name="T53" fmla="*/ 2147483647 h 2258"/>
                  <a:gd name="T54" fmla="*/ 2147483647 w 1838"/>
                  <a:gd name="T55" fmla="*/ 2147483647 h 2258"/>
                  <a:gd name="T56" fmla="*/ 2147483647 w 1838"/>
                  <a:gd name="T57" fmla="*/ 2147483647 h 2258"/>
                  <a:gd name="T58" fmla="*/ 2147483647 w 1838"/>
                  <a:gd name="T59" fmla="*/ 2147483647 h 2258"/>
                  <a:gd name="T60" fmla="*/ 2147483647 w 1838"/>
                  <a:gd name="T61" fmla="*/ 2147483647 h 2258"/>
                  <a:gd name="T62" fmla="*/ 2147483647 w 1838"/>
                  <a:gd name="T63" fmla="*/ 2147483647 h 2258"/>
                  <a:gd name="T64" fmla="*/ 2147483647 w 1838"/>
                  <a:gd name="T65" fmla="*/ 2147483647 h 2258"/>
                  <a:gd name="T66" fmla="*/ 2147483647 w 1838"/>
                  <a:gd name="T67" fmla="*/ 2147483647 h 2258"/>
                  <a:gd name="T68" fmla="*/ 2147483647 w 1838"/>
                  <a:gd name="T69" fmla="*/ 2147483647 h 2258"/>
                  <a:gd name="T70" fmla="*/ 2147483647 w 1838"/>
                  <a:gd name="T71" fmla="*/ 2147483647 h 2258"/>
                  <a:gd name="T72" fmla="*/ 2147483647 w 1838"/>
                  <a:gd name="T73" fmla="*/ 2147483647 h 2258"/>
                  <a:gd name="T74" fmla="*/ 2147483647 w 1838"/>
                  <a:gd name="T75" fmla="*/ 2147483647 h 2258"/>
                  <a:gd name="T76" fmla="*/ 2147483647 w 1838"/>
                  <a:gd name="T77" fmla="*/ 2147483647 h 2258"/>
                  <a:gd name="T78" fmla="*/ 2147483647 w 1838"/>
                  <a:gd name="T79" fmla="*/ 2147483647 h 2258"/>
                  <a:gd name="T80" fmla="*/ 2147483647 w 1838"/>
                  <a:gd name="T81" fmla="*/ 2147483647 h 2258"/>
                  <a:gd name="T82" fmla="*/ 2147483647 w 1838"/>
                  <a:gd name="T83" fmla="*/ 2147483647 h 2258"/>
                  <a:gd name="T84" fmla="*/ 2147483647 w 1838"/>
                  <a:gd name="T85" fmla="*/ 2147483647 h 2258"/>
                  <a:gd name="T86" fmla="*/ 2147483647 w 1838"/>
                  <a:gd name="T87" fmla="*/ 2147483647 h 2258"/>
                  <a:gd name="T88" fmla="*/ 2147483647 w 1838"/>
                  <a:gd name="T89" fmla="*/ 2147483647 h 2258"/>
                  <a:gd name="T90" fmla="*/ 2147483647 w 1838"/>
                  <a:gd name="T91" fmla="*/ 2147483647 h 2258"/>
                  <a:gd name="T92" fmla="*/ 2147483647 w 1838"/>
                  <a:gd name="T93" fmla="*/ 2147483647 h 2258"/>
                  <a:gd name="T94" fmla="*/ 2147483647 w 1838"/>
                  <a:gd name="T95" fmla="*/ 2147483647 h 2258"/>
                  <a:gd name="T96" fmla="*/ 2147483647 w 1838"/>
                  <a:gd name="T97" fmla="*/ 2147483647 h 2258"/>
                  <a:gd name="T98" fmla="*/ 2147483647 w 1838"/>
                  <a:gd name="T99" fmla="*/ 2147483647 h 2258"/>
                  <a:gd name="T100" fmla="*/ 2147483647 w 1838"/>
                  <a:gd name="T101" fmla="*/ 2147483647 h 2258"/>
                  <a:gd name="T102" fmla="*/ 2147483647 w 1838"/>
                  <a:gd name="T103" fmla="*/ 2147483647 h 2258"/>
                  <a:gd name="T104" fmla="*/ 2147483647 w 1838"/>
                  <a:gd name="T105" fmla="*/ 2147483647 h 2258"/>
                  <a:gd name="T106" fmla="*/ 2147483647 w 1838"/>
                  <a:gd name="T107" fmla="*/ 2147483647 h 2258"/>
                  <a:gd name="T108" fmla="*/ 2147483647 w 1838"/>
                  <a:gd name="T109" fmla="*/ 2147483647 h 2258"/>
                  <a:gd name="T110" fmla="*/ 2147483647 w 1838"/>
                  <a:gd name="T111" fmla="*/ 2147483647 h 2258"/>
                  <a:gd name="T112" fmla="*/ 2147483647 w 1838"/>
                  <a:gd name="T113" fmla="*/ 2147483647 h 2258"/>
                  <a:gd name="T114" fmla="*/ 2147483647 w 1838"/>
                  <a:gd name="T115" fmla="*/ 2147483647 h 2258"/>
                  <a:gd name="T116" fmla="*/ 2147483647 w 1838"/>
                  <a:gd name="T117" fmla="*/ 2147483647 h 2258"/>
                  <a:gd name="T118" fmla="*/ 2147483647 w 1838"/>
                  <a:gd name="T119" fmla="*/ 2147483647 h 2258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  <a:gd name="T132" fmla="*/ 0 60000 65536"/>
                  <a:gd name="T133" fmla="*/ 0 60000 65536"/>
                  <a:gd name="T134" fmla="*/ 0 60000 65536"/>
                  <a:gd name="T135" fmla="*/ 0 60000 65536"/>
                  <a:gd name="T136" fmla="*/ 0 60000 65536"/>
                  <a:gd name="T137" fmla="*/ 0 60000 65536"/>
                  <a:gd name="T138" fmla="*/ 0 60000 65536"/>
                  <a:gd name="T139" fmla="*/ 0 60000 65536"/>
                  <a:gd name="T140" fmla="*/ 0 60000 65536"/>
                  <a:gd name="T141" fmla="*/ 0 60000 65536"/>
                  <a:gd name="T142" fmla="*/ 0 60000 65536"/>
                  <a:gd name="T143" fmla="*/ 0 60000 65536"/>
                  <a:gd name="T144" fmla="*/ 0 60000 65536"/>
                  <a:gd name="T145" fmla="*/ 0 60000 65536"/>
                  <a:gd name="T146" fmla="*/ 0 60000 65536"/>
                  <a:gd name="T147" fmla="*/ 0 60000 65536"/>
                  <a:gd name="T148" fmla="*/ 0 60000 65536"/>
                  <a:gd name="T149" fmla="*/ 0 60000 65536"/>
                  <a:gd name="T150" fmla="*/ 0 60000 65536"/>
                  <a:gd name="T151" fmla="*/ 0 60000 65536"/>
                  <a:gd name="T152" fmla="*/ 0 60000 65536"/>
                  <a:gd name="T153" fmla="*/ 0 60000 65536"/>
                  <a:gd name="T154" fmla="*/ 0 60000 65536"/>
                  <a:gd name="T155" fmla="*/ 0 60000 65536"/>
                  <a:gd name="T156" fmla="*/ 0 60000 65536"/>
                  <a:gd name="T157" fmla="*/ 0 60000 65536"/>
                  <a:gd name="T158" fmla="*/ 0 60000 65536"/>
                  <a:gd name="T159" fmla="*/ 0 60000 65536"/>
                  <a:gd name="T160" fmla="*/ 0 60000 65536"/>
                  <a:gd name="T161" fmla="*/ 0 60000 65536"/>
                  <a:gd name="T162" fmla="*/ 0 60000 65536"/>
                  <a:gd name="T163" fmla="*/ 0 60000 65536"/>
                  <a:gd name="T164" fmla="*/ 0 60000 65536"/>
                  <a:gd name="T165" fmla="*/ 0 60000 65536"/>
                  <a:gd name="T166" fmla="*/ 0 60000 65536"/>
                  <a:gd name="T167" fmla="*/ 0 60000 65536"/>
                  <a:gd name="T168" fmla="*/ 0 60000 65536"/>
                  <a:gd name="T169" fmla="*/ 0 60000 65536"/>
                  <a:gd name="T170" fmla="*/ 0 60000 65536"/>
                  <a:gd name="T171" fmla="*/ 0 60000 65536"/>
                  <a:gd name="T172" fmla="*/ 0 60000 65536"/>
                  <a:gd name="T173" fmla="*/ 0 60000 65536"/>
                  <a:gd name="T174" fmla="*/ 0 60000 65536"/>
                  <a:gd name="T175" fmla="*/ 0 60000 65536"/>
                  <a:gd name="T176" fmla="*/ 0 60000 65536"/>
                  <a:gd name="T177" fmla="*/ 0 60000 65536"/>
                  <a:gd name="T178" fmla="*/ 0 60000 65536"/>
                  <a:gd name="T179" fmla="*/ 0 60000 65536"/>
                  <a:gd name="T180" fmla="*/ 0 w 1838"/>
                  <a:gd name="T181" fmla="*/ 0 h 2258"/>
                  <a:gd name="T182" fmla="*/ 1838 w 1838"/>
                  <a:gd name="T183" fmla="*/ 2258 h 2258"/>
                </a:gdLst>
                <a:ahLst/>
                <a:cxnLst>
                  <a:cxn ang="T120">
                    <a:pos x="T0" y="T1"/>
                  </a:cxn>
                  <a:cxn ang="T121">
                    <a:pos x="T2" y="T3"/>
                  </a:cxn>
                  <a:cxn ang="T122">
                    <a:pos x="T4" y="T5"/>
                  </a:cxn>
                  <a:cxn ang="T123">
                    <a:pos x="T6" y="T7"/>
                  </a:cxn>
                  <a:cxn ang="T124">
                    <a:pos x="T8" y="T9"/>
                  </a:cxn>
                  <a:cxn ang="T125">
                    <a:pos x="T10" y="T11"/>
                  </a:cxn>
                  <a:cxn ang="T126">
                    <a:pos x="T12" y="T13"/>
                  </a:cxn>
                  <a:cxn ang="T127">
                    <a:pos x="T14" y="T15"/>
                  </a:cxn>
                  <a:cxn ang="T128">
                    <a:pos x="T16" y="T17"/>
                  </a:cxn>
                  <a:cxn ang="T129">
                    <a:pos x="T18" y="T19"/>
                  </a:cxn>
                  <a:cxn ang="T130">
                    <a:pos x="T20" y="T21"/>
                  </a:cxn>
                  <a:cxn ang="T131">
                    <a:pos x="T22" y="T23"/>
                  </a:cxn>
                  <a:cxn ang="T132">
                    <a:pos x="T24" y="T25"/>
                  </a:cxn>
                  <a:cxn ang="T133">
                    <a:pos x="T26" y="T27"/>
                  </a:cxn>
                  <a:cxn ang="T134">
                    <a:pos x="T28" y="T29"/>
                  </a:cxn>
                  <a:cxn ang="T135">
                    <a:pos x="T30" y="T31"/>
                  </a:cxn>
                  <a:cxn ang="T136">
                    <a:pos x="T32" y="T33"/>
                  </a:cxn>
                  <a:cxn ang="T137">
                    <a:pos x="T34" y="T35"/>
                  </a:cxn>
                  <a:cxn ang="T138">
                    <a:pos x="T36" y="T37"/>
                  </a:cxn>
                  <a:cxn ang="T139">
                    <a:pos x="T38" y="T39"/>
                  </a:cxn>
                  <a:cxn ang="T140">
                    <a:pos x="T40" y="T41"/>
                  </a:cxn>
                  <a:cxn ang="T141">
                    <a:pos x="T42" y="T43"/>
                  </a:cxn>
                  <a:cxn ang="T142">
                    <a:pos x="T44" y="T45"/>
                  </a:cxn>
                  <a:cxn ang="T143">
                    <a:pos x="T46" y="T47"/>
                  </a:cxn>
                  <a:cxn ang="T144">
                    <a:pos x="T48" y="T49"/>
                  </a:cxn>
                  <a:cxn ang="T145">
                    <a:pos x="T50" y="T51"/>
                  </a:cxn>
                  <a:cxn ang="T146">
                    <a:pos x="T52" y="T53"/>
                  </a:cxn>
                  <a:cxn ang="T147">
                    <a:pos x="T54" y="T55"/>
                  </a:cxn>
                  <a:cxn ang="T148">
                    <a:pos x="T56" y="T57"/>
                  </a:cxn>
                  <a:cxn ang="T149">
                    <a:pos x="T58" y="T59"/>
                  </a:cxn>
                  <a:cxn ang="T150">
                    <a:pos x="T60" y="T61"/>
                  </a:cxn>
                  <a:cxn ang="T151">
                    <a:pos x="T62" y="T63"/>
                  </a:cxn>
                  <a:cxn ang="T152">
                    <a:pos x="T64" y="T65"/>
                  </a:cxn>
                  <a:cxn ang="T153">
                    <a:pos x="T66" y="T67"/>
                  </a:cxn>
                  <a:cxn ang="T154">
                    <a:pos x="T68" y="T69"/>
                  </a:cxn>
                  <a:cxn ang="T155">
                    <a:pos x="T70" y="T71"/>
                  </a:cxn>
                  <a:cxn ang="T156">
                    <a:pos x="T72" y="T73"/>
                  </a:cxn>
                  <a:cxn ang="T157">
                    <a:pos x="T74" y="T75"/>
                  </a:cxn>
                  <a:cxn ang="T158">
                    <a:pos x="T76" y="T77"/>
                  </a:cxn>
                  <a:cxn ang="T159">
                    <a:pos x="T78" y="T79"/>
                  </a:cxn>
                  <a:cxn ang="T160">
                    <a:pos x="T80" y="T81"/>
                  </a:cxn>
                  <a:cxn ang="T161">
                    <a:pos x="T82" y="T83"/>
                  </a:cxn>
                  <a:cxn ang="T162">
                    <a:pos x="T84" y="T85"/>
                  </a:cxn>
                  <a:cxn ang="T163">
                    <a:pos x="T86" y="T87"/>
                  </a:cxn>
                  <a:cxn ang="T164">
                    <a:pos x="T88" y="T89"/>
                  </a:cxn>
                  <a:cxn ang="T165">
                    <a:pos x="T90" y="T91"/>
                  </a:cxn>
                  <a:cxn ang="T166">
                    <a:pos x="T92" y="T93"/>
                  </a:cxn>
                  <a:cxn ang="T167">
                    <a:pos x="T94" y="T95"/>
                  </a:cxn>
                  <a:cxn ang="T168">
                    <a:pos x="T96" y="T97"/>
                  </a:cxn>
                  <a:cxn ang="T169">
                    <a:pos x="T98" y="T99"/>
                  </a:cxn>
                  <a:cxn ang="T170">
                    <a:pos x="T100" y="T101"/>
                  </a:cxn>
                  <a:cxn ang="T171">
                    <a:pos x="T102" y="T103"/>
                  </a:cxn>
                  <a:cxn ang="T172">
                    <a:pos x="T104" y="T105"/>
                  </a:cxn>
                  <a:cxn ang="T173">
                    <a:pos x="T106" y="T107"/>
                  </a:cxn>
                  <a:cxn ang="T174">
                    <a:pos x="T108" y="T109"/>
                  </a:cxn>
                  <a:cxn ang="T175">
                    <a:pos x="T110" y="T111"/>
                  </a:cxn>
                  <a:cxn ang="T176">
                    <a:pos x="T112" y="T113"/>
                  </a:cxn>
                  <a:cxn ang="T177">
                    <a:pos x="T114" y="T115"/>
                  </a:cxn>
                  <a:cxn ang="T178">
                    <a:pos x="T116" y="T117"/>
                  </a:cxn>
                  <a:cxn ang="T179">
                    <a:pos x="T118" y="T119"/>
                  </a:cxn>
                </a:cxnLst>
                <a:rect l="T180" t="T181" r="T182" b="T183"/>
                <a:pathLst>
                  <a:path w="1838" h="2258">
                    <a:moveTo>
                      <a:pt x="1838" y="773"/>
                    </a:moveTo>
                    <a:lnTo>
                      <a:pt x="1745" y="708"/>
                    </a:lnTo>
                    <a:lnTo>
                      <a:pt x="1653" y="644"/>
                    </a:lnTo>
                    <a:lnTo>
                      <a:pt x="1560" y="579"/>
                    </a:lnTo>
                    <a:lnTo>
                      <a:pt x="1467" y="515"/>
                    </a:lnTo>
                    <a:lnTo>
                      <a:pt x="1374" y="451"/>
                    </a:lnTo>
                    <a:lnTo>
                      <a:pt x="1281" y="386"/>
                    </a:lnTo>
                    <a:lnTo>
                      <a:pt x="1189" y="322"/>
                    </a:lnTo>
                    <a:lnTo>
                      <a:pt x="1096" y="258"/>
                    </a:lnTo>
                    <a:lnTo>
                      <a:pt x="1003" y="193"/>
                    </a:lnTo>
                    <a:lnTo>
                      <a:pt x="910" y="129"/>
                    </a:lnTo>
                    <a:lnTo>
                      <a:pt x="817" y="64"/>
                    </a:lnTo>
                    <a:lnTo>
                      <a:pt x="725" y="0"/>
                    </a:lnTo>
                    <a:lnTo>
                      <a:pt x="697" y="41"/>
                    </a:lnTo>
                    <a:lnTo>
                      <a:pt x="669" y="82"/>
                    </a:lnTo>
                    <a:lnTo>
                      <a:pt x="642" y="124"/>
                    </a:lnTo>
                    <a:lnTo>
                      <a:pt x="616" y="165"/>
                    </a:lnTo>
                    <a:lnTo>
                      <a:pt x="590" y="208"/>
                    </a:lnTo>
                    <a:lnTo>
                      <a:pt x="564" y="250"/>
                    </a:lnTo>
                    <a:lnTo>
                      <a:pt x="540" y="293"/>
                    </a:lnTo>
                    <a:lnTo>
                      <a:pt x="515" y="336"/>
                    </a:lnTo>
                    <a:lnTo>
                      <a:pt x="491" y="379"/>
                    </a:lnTo>
                    <a:lnTo>
                      <a:pt x="468" y="423"/>
                    </a:lnTo>
                    <a:lnTo>
                      <a:pt x="445" y="467"/>
                    </a:lnTo>
                    <a:lnTo>
                      <a:pt x="423" y="511"/>
                    </a:lnTo>
                    <a:lnTo>
                      <a:pt x="401" y="556"/>
                    </a:lnTo>
                    <a:lnTo>
                      <a:pt x="380" y="601"/>
                    </a:lnTo>
                    <a:lnTo>
                      <a:pt x="359" y="646"/>
                    </a:lnTo>
                    <a:lnTo>
                      <a:pt x="339" y="691"/>
                    </a:lnTo>
                    <a:lnTo>
                      <a:pt x="320" y="736"/>
                    </a:lnTo>
                    <a:lnTo>
                      <a:pt x="301" y="782"/>
                    </a:lnTo>
                    <a:lnTo>
                      <a:pt x="282" y="828"/>
                    </a:lnTo>
                    <a:lnTo>
                      <a:pt x="264" y="874"/>
                    </a:lnTo>
                    <a:lnTo>
                      <a:pt x="247" y="921"/>
                    </a:lnTo>
                    <a:lnTo>
                      <a:pt x="230" y="967"/>
                    </a:lnTo>
                    <a:lnTo>
                      <a:pt x="214" y="1014"/>
                    </a:lnTo>
                    <a:lnTo>
                      <a:pt x="199" y="1061"/>
                    </a:lnTo>
                    <a:lnTo>
                      <a:pt x="183" y="1108"/>
                    </a:lnTo>
                    <a:lnTo>
                      <a:pt x="169" y="1156"/>
                    </a:lnTo>
                    <a:lnTo>
                      <a:pt x="155" y="1203"/>
                    </a:lnTo>
                    <a:lnTo>
                      <a:pt x="142" y="1251"/>
                    </a:lnTo>
                    <a:lnTo>
                      <a:pt x="129" y="1299"/>
                    </a:lnTo>
                    <a:lnTo>
                      <a:pt x="117" y="1347"/>
                    </a:lnTo>
                    <a:lnTo>
                      <a:pt x="106" y="1395"/>
                    </a:lnTo>
                    <a:lnTo>
                      <a:pt x="95" y="1443"/>
                    </a:lnTo>
                    <a:lnTo>
                      <a:pt x="84" y="1492"/>
                    </a:lnTo>
                    <a:lnTo>
                      <a:pt x="75" y="1540"/>
                    </a:lnTo>
                    <a:lnTo>
                      <a:pt x="65" y="1589"/>
                    </a:lnTo>
                    <a:lnTo>
                      <a:pt x="57" y="1638"/>
                    </a:lnTo>
                    <a:lnTo>
                      <a:pt x="49" y="1687"/>
                    </a:lnTo>
                    <a:lnTo>
                      <a:pt x="41" y="1736"/>
                    </a:lnTo>
                    <a:lnTo>
                      <a:pt x="35" y="1785"/>
                    </a:lnTo>
                    <a:lnTo>
                      <a:pt x="28" y="1834"/>
                    </a:lnTo>
                    <a:lnTo>
                      <a:pt x="23" y="1883"/>
                    </a:lnTo>
                    <a:lnTo>
                      <a:pt x="18" y="1932"/>
                    </a:lnTo>
                    <a:lnTo>
                      <a:pt x="13" y="1982"/>
                    </a:lnTo>
                    <a:lnTo>
                      <a:pt x="10" y="2031"/>
                    </a:lnTo>
                    <a:lnTo>
                      <a:pt x="6" y="2080"/>
                    </a:lnTo>
                    <a:lnTo>
                      <a:pt x="4" y="2130"/>
                    </a:lnTo>
                    <a:lnTo>
                      <a:pt x="2" y="2179"/>
                    </a:lnTo>
                    <a:lnTo>
                      <a:pt x="0" y="2229"/>
                    </a:lnTo>
                    <a:lnTo>
                      <a:pt x="113" y="2231"/>
                    </a:lnTo>
                    <a:lnTo>
                      <a:pt x="226" y="2234"/>
                    </a:lnTo>
                    <a:lnTo>
                      <a:pt x="339" y="2236"/>
                    </a:lnTo>
                    <a:lnTo>
                      <a:pt x="452" y="2239"/>
                    </a:lnTo>
                    <a:lnTo>
                      <a:pt x="565" y="2241"/>
                    </a:lnTo>
                    <a:lnTo>
                      <a:pt x="678" y="2243"/>
                    </a:lnTo>
                    <a:lnTo>
                      <a:pt x="791" y="2246"/>
                    </a:lnTo>
                    <a:lnTo>
                      <a:pt x="904" y="2248"/>
                    </a:lnTo>
                    <a:lnTo>
                      <a:pt x="1017" y="2251"/>
                    </a:lnTo>
                    <a:lnTo>
                      <a:pt x="1130" y="2253"/>
                    </a:lnTo>
                    <a:lnTo>
                      <a:pt x="1242" y="2256"/>
                    </a:lnTo>
                    <a:lnTo>
                      <a:pt x="1355" y="2258"/>
                    </a:lnTo>
                    <a:lnTo>
                      <a:pt x="1356" y="2225"/>
                    </a:lnTo>
                    <a:lnTo>
                      <a:pt x="1358" y="2192"/>
                    </a:lnTo>
                    <a:lnTo>
                      <a:pt x="1359" y="2159"/>
                    </a:lnTo>
                    <a:lnTo>
                      <a:pt x="1361" y="2126"/>
                    </a:lnTo>
                    <a:lnTo>
                      <a:pt x="1364" y="2094"/>
                    </a:lnTo>
                    <a:lnTo>
                      <a:pt x="1367" y="2061"/>
                    </a:lnTo>
                    <a:lnTo>
                      <a:pt x="1370" y="2028"/>
                    </a:lnTo>
                    <a:lnTo>
                      <a:pt x="1374" y="1995"/>
                    </a:lnTo>
                    <a:lnTo>
                      <a:pt x="1378" y="1962"/>
                    </a:lnTo>
                    <a:lnTo>
                      <a:pt x="1383" y="1930"/>
                    </a:lnTo>
                    <a:lnTo>
                      <a:pt x="1388" y="1897"/>
                    </a:lnTo>
                    <a:lnTo>
                      <a:pt x="1393" y="1864"/>
                    </a:lnTo>
                    <a:lnTo>
                      <a:pt x="1399" y="1832"/>
                    </a:lnTo>
                    <a:lnTo>
                      <a:pt x="1405" y="1799"/>
                    </a:lnTo>
                    <a:lnTo>
                      <a:pt x="1411" y="1767"/>
                    </a:lnTo>
                    <a:lnTo>
                      <a:pt x="1418" y="1735"/>
                    </a:lnTo>
                    <a:lnTo>
                      <a:pt x="1425" y="1702"/>
                    </a:lnTo>
                    <a:lnTo>
                      <a:pt x="1433" y="1670"/>
                    </a:lnTo>
                    <a:lnTo>
                      <a:pt x="1441" y="1638"/>
                    </a:lnTo>
                    <a:lnTo>
                      <a:pt x="1450" y="1606"/>
                    </a:lnTo>
                    <a:lnTo>
                      <a:pt x="1459" y="1575"/>
                    </a:lnTo>
                    <a:lnTo>
                      <a:pt x="1468" y="1543"/>
                    </a:lnTo>
                    <a:lnTo>
                      <a:pt x="1477" y="1511"/>
                    </a:lnTo>
                    <a:lnTo>
                      <a:pt x="1487" y="1480"/>
                    </a:lnTo>
                    <a:lnTo>
                      <a:pt x="1498" y="1449"/>
                    </a:lnTo>
                    <a:lnTo>
                      <a:pt x="1509" y="1417"/>
                    </a:lnTo>
                    <a:lnTo>
                      <a:pt x="1520" y="1386"/>
                    </a:lnTo>
                    <a:lnTo>
                      <a:pt x="1531" y="1355"/>
                    </a:lnTo>
                    <a:lnTo>
                      <a:pt x="1543" y="1325"/>
                    </a:lnTo>
                    <a:lnTo>
                      <a:pt x="1555" y="1294"/>
                    </a:lnTo>
                    <a:lnTo>
                      <a:pt x="1568" y="1263"/>
                    </a:lnTo>
                    <a:lnTo>
                      <a:pt x="1581" y="1233"/>
                    </a:lnTo>
                    <a:lnTo>
                      <a:pt x="1595" y="1203"/>
                    </a:lnTo>
                    <a:lnTo>
                      <a:pt x="1608" y="1173"/>
                    </a:lnTo>
                    <a:lnTo>
                      <a:pt x="1622" y="1143"/>
                    </a:lnTo>
                    <a:lnTo>
                      <a:pt x="1637" y="1113"/>
                    </a:lnTo>
                    <a:lnTo>
                      <a:pt x="1652" y="1084"/>
                    </a:lnTo>
                    <a:lnTo>
                      <a:pt x="1667" y="1055"/>
                    </a:lnTo>
                    <a:lnTo>
                      <a:pt x="1683" y="1025"/>
                    </a:lnTo>
                    <a:lnTo>
                      <a:pt x="1698" y="996"/>
                    </a:lnTo>
                    <a:lnTo>
                      <a:pt x="1715" y="968"/>
                    </a:lnTo>
                    <a:lnTo>
                      <a:pt x="1731" y="939"/>
                    </a:lnTo>
                    <a:lnTo>
                      <a:pt x="1748" y="911"/>
                    </a:lnTo>
                    <a:lnTo>
                      <a:pt x="1766" y="883"/>
                    </a:lnTo>
                    <a:lnTo>
                      <a:pt x="1783" y="855"/>
                    </a:lnTo>
                    <a:lnTo>
                      <a:pt x="1801" y="827"/>
                    </a:lnTo>
                    <a:lnTo>
                      <a:pt x="1820" y="800"/>
                    </a:lnTo>
                    <a:lnTo>
                      <a:pt x="1838" y="773"/>
                    </a:lnTo>
                  </a:path>
                </a:pathLst>
              </a:custGeom>
              <a:solidFill>
                <a:srgbClr val="54E349"/>
              </a:solidFill>
              <a:ln w="25400">
                <a:noFill/>
                <a:prstDash val="solid"/>
                <a:round/>
                <a:headEnd/>
                <a:tailEnd/>
              </a:ln>
              <a:effectLst>
                <a:outerShdw blurRad="44450" dist="27940" dir="5400000" algn="ctr">
                  <a:srgbClr val="000000">
                    <a:alpha val="32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balanced" dir="t">
                  <a:rot lat="0" lon="0" rev="8700000"/>
                </a:lightRig>
              </a:scene3d>
              <a:sp3d>
                <a:bevelT w="190500" h="38100"/>
              </a:sp3d>
            </xdr:spPr>
          </xdr:sp>
          <xdr:sp macro="" textlink="">
            <xdr:nvSpPr>
              <xdr:cNvPr id="62" name="Freeform 383"/>
              <xdr:cNvSpPr>
                <a:spLocks/>
              </xdr:cNvSpPr>
            </xdr:nvSpPr>
            <xdr:spPr bwMode="auto">
              <a:xfrm>
                <a:off x="450915" y="3935368"/>
                <a:ext cx="673826" cy="597403"/>
              </a:xfrm>
              <a:custGeom>
                <a:avLst/>
                <a:gdLst>
                  <a:gd name="T0" fmla="*/ 2147483647 w 2343"/>
                  <a:gd name="T1" fmla="*/ 2147483647 h 2198"/>
                  <a:gd name="T2" fmla="*/ 2147483647 w 2343"/>
                  <a:gd name="T3" fmla="*/ 2147483647 h 2198"/>
                  <a:gd name="T4" fmla="*/ 2147483647 w 2343"/>
                  <a:gd name="T5" fmla="*/ 2147483647 h 2198"/>
                  <a:gd name="T6" fmla="*/ 2147483647 w 2343"/>
                  <a:gd name="T7" fmla="*/ 2147483647 h 2198"/>
                  <a:gd name="T8" fmla="*/ 2147483647 w 2343"/>
                  <a:gd name="T9" fmla="*/ 2147483647 h 2198"/>
                  <a:gd name="T10" fmla="*/ 2147483647 w 2343"/>
                  <a:gd name="T11" fmla="*/ 2147483647 h 2198"/>
                  <a:gd name="T12" fmla="*/ 2147483647 w 2343"/>
                  <a:gd name="T13" fmla="*/ 2147483647 h 2198"/>
                  <a:gd name="T14" fmla="*/ 2147483647 w 2343"/>
                  <a:gd name="T15" fmla="*/ 2147483647 h 2198"/>
                  <a:gd name="T16" fmla="*/ 2147483647 w 2343"/>
                  <a:gd name="T17" fmla="*/ 2147483647 h 2198"/>
                  <a:gd name="T18" fmla="*/ 2147483647 w 2343"/>
                  <a:gd name="T19" fmla="*/ 2147483647 h 2198"/>
                  <a:gd name="T20" fmla="*/ 2147483647 w 2343"/>
                  <a:gd name="T21" fmla="*/ 2147483647 h 2198"/>
                  <a:gd name="T22" fmla="*/ 2147483647 w 2343"/>
                  <a:gd name="T23" fmla="*/ 2147483647 h 2198"/>
                  <a:gd name="T24" fmla="*/ 2147483647 w 2343"/>
                  <a:gd name="T25" fmla="*/ 2147483647 h 2198"/>
                  <a:gd name="T26" fmla="*/ 2147483647 w 2343"/>
                  <a:gd name="T27" fmla="*/ 2147483647 h 2198"/>
                  <a:gd name="T28" fmla="*/ 2147483647 w 2343"/>
                  <a:gd name="T29" fmla="*/ 2147483647 h 2198"/>
                  <a:gd name="T30" fmla="*/ 2147483647 w 2343"/>
                  <a:gd name="T31" fmla="*/ 2147483647 h 2198"/>
                  <a:gd name="T32" fmla="*/ 2147483647 w 2343"/>
                  <a:gd name="T33" fmla="*/ 2147483647 h 2198"/>
                  <a:gd name="T34" fmla="*/ 2147483647 w 2343"/>
                  <a:gd name="T35" fmla="*/ 2147483647 h 2198"/>
                  <a:gd name="T36" fmla="*/ 2147483647 w 2343"/>
                  <a:gd name="T37" fmla="*/ 2147483647 h 2198"/>
                  <a:gd name="T38" fmla="*/ 2147483647 w 2343"/>
                  <a:gd name="T39" fmla="*/ 2147483647 h 2198"/>
                  <a:gd name="T40" fmla="*/ 2147483647 w 2343"/>
                  <a:gd name="T41" fmla="*/ 2147483647 h 2198"/>
                  <a:gd name="T42" fmla="*/ 2147483647 w 2343"/>
                  <a:gd name="T43" fmla="*/ 2147483647 h 2198"/>
                  <a:gd name="T44" fmla="*/ 2147483647 w 2343"/>
                  <a:gd name="T45" fmla="*/ 2147483647 h 2198"/>
                  <a:gd name="T46" fmla="*/ 2147483647 w 2343"/>
                  <a:gd name="T47" fmla="*/ 2147483647 h 2198"/>
                  <a:gd name="T48" fmla="*/ 2147483647 w 2343"/>
                  <a:gd name="T49" fmla="*/ 2147483647 h 2198"/>
                  <a:gd name="T50" fmla="*/ 2147483647 w 2343"/>
                  <a:gd name="T51" fmla="*/ 2147483647 h 2198"/>
                  <a:gd name="T52" fmla="*/ 2147483647 w 2343"/>
                  <a:gd name="T53" fmla="*/ 2147483647 h 2198"/>
                  <a:gd name="T54" fmla="*/ 2147483647 w 2343"/>
                  <a:gd name="T55" fmla="*/ 2147483647 h 2198"/>
                  <a:gd name="T56" fmla="*/ 2147483647 w 2343"/>
                  <a:gd name="T57" fmla="*/ 2147483647 h 2198"/>
                  <a:gd name="T58" fmla="*/ 2147483647 w 2343"/>
                  <a:gd name="T59" fmla="*/ 2147483647 h 2198"/>
                  <a:gd name="T60" fmla="*/ 2147483647 w 2343"/>
                  <a:gd name="T61" fmla="*/ 2147483647 h 2198"/>
                  <a:gd name="T62" fmla="*/ 2147483647 w 2343"/>
                  <a:gd name="T63" fmla="*/ 2147483647 h 2198"/>
                  <a:gd name="T64" fmla="*/ 2147483647 w 2343"/>
                  <a:gd name="T65" fmla="*/ 2147483647 h 2198"/>
                  <a:gd name="T66" fmla="*/ 2147483647 w 2343"/>
                  <a:gd name="T67" fmla="*/ 2147483647 h 2198"/>
                  <a:gd name="T68" fmla="*/ 2147483647 w 2343"/>
                  <a:gd name="T69" fmla="*/ 2147483647 h 2198"/>
                  <a:gd name="T70" fmla="*/ 2147483647 w 2343"/>
                  <a:gd name="T71" fmla="*/ 2147483647 h 2198"/>
                  <a:gd name="T72" fmla="*/ 2147483647 w 2343"/>
                  <a:gd name="T73" fmla="*/ 2147483647 h 2198"/>
                  <a:gd name="T74" fmla="*/ 2147483647 w 2343"/>
                  <a:gd name="T75" fmla="*/ 2147483647 h 2198"/>
                  <a:gd name="T76" fmla="*/ 2147483647 w 2343"/>
                  <a:gd name="T77" fmla="*/ 2147483647 h 2198"/>
                  <a:gd name="T78" fmla="*/ 2147483647 w 2343"/>
                  <a:gd name="T79" fmla="*/ 2147483647 h 2198"/>
                  <a:gd name="T80" fmla="*/ 2147483647 w 2343"/>
                  <a:gd name="T81" fmla="*/ 2147483647 h 2198"/>
                  <a:gd name="T82" fmla="*/ 2147483647 w 2343"/>
                  <a:gd name="T83" fmla="*/ 2147483647 h 2198"/>
                  <a:gd name="T84" fmla="*/ 2147483647 w 2343"/>
                  <a:gd name="T85" fmla="*/ 2147483647 h 2198"/>
                  <a:gd name="T86" fmla="*/ 2147483647 w 2343"/>
                  <a:gd name="T87" fmla="*/ 2147483647 h 2198"/>
                  <a:gd name="T88" fmla="*/ 2147483647 w 2343"/>
                  <a:gd name="T89" fmla="*/ 2147483647 h 2198"/>
                  <a:gd name="T90" fmla="*/ 2147483647 w 2343"/>
                  <a:gd name="T91" fmla="*/ 2147483647 h 2198"/>
                  <a:gd name="T92" fmla="*/ 2147483647 w 2343"/>
                  <a:gd name="T93" fmla="*/ 2147483647 h 2198"/>
                  <a:gd name="T94" fmla="*/ 2147483647 w 2343"/>
                  <a:gd name="T95" fmla="*/ 2147483647 h 2198"/>
                  <a:gd name="T96" fmla="*/ 2147483647 w 2343"/>
                  <a:gd name="T97" fmla="*/ 2147483647 h 2198"/>
                  <a:gd name="T98" fmla="*/ 2147483647 w 2343"/>
                  <a:gd name="T99" fmla="*/ 2147483647 h 2198"/>
                  <a:gd name="T100" fmla="*/ 2147483647 w 2343"/>
                  <a:gd name="T101" fmla="*/ 2147483647 h 2198"/>
                  <a:gd name="T102" fmla="*/ 2147483647 w 2343"/>
                  <a:gd name="T103" fmla="*/ 2147483647 h 2198"/>
                  <a:gd name="T104" fmla="*/ 2147483647 w 2343"/>
                  <a:gd name="T105" fmla="*/ 2147483647 h 2198"/>
                  <a:gd name="T106" fmla="*/ 2147483647 w 2343"/>
                  <a:gd name="T107" fmla="*/ 2147483647 h 2198"/>
                  <a:gd name="T108" fmla="*/ 2147483647 w 2343"/>
                  <a:gd name="T109" fmla="*/ 2147483647 h 2198"/>
                  <a:gd name="T110" fmla="*/ 2147483647 w 2343"/>
                  <a:gd name="T111" fmla="*/ 2147483647 h 2198"/>
                  <a:gd name="T112" fmla="*/ 2147483647 w 2343"/>
                  <a:gd name="T113" fmla="*/ 2147483647 h 2198"/>
                  <a:gd name="T114" fmla="*/ 2147483647 w 2343"/>
                  <a:gd name="T115" fmla="*/ 2147483647 h 2198"/>
                  <a:gd name="T116" fmla="*/ 2147483647 w 2343"/>
                  <a:gd name="T117" fmla="*/ 2147483647 h 2198"/>
                  <a:gd name="T118" fmla="*/ 2147483647 w 2343"/>
                  <a:gd name="T119" fmla="*/ 2147483647 h 2198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  <a:gd name="T132" fmla="*/ 0 60000 65536"/>
                  <a:gd name="T133" fmla="*/ 0 60000 65536"/>
                  <a:gd name="T134" fmla="*/ 0 60000 65536"/>
                  <a:gd name="T135" fmla="*/ 0 60000 65536"/>
                  <a:gd name="T136" fmla="*/ 0 60000 65536"/>
                  <a:gd name="T137" fmla="*/ 0 60000 65536"/>
                  <a:gd name="T138" fmla="*/ 0 60000 65536"/>
                  <a:gd name="T139" fmla="*/ 0 60000 65536"/>
                  <a:gd name="T140" fmla="*/ 0 60000 65536"/>
                  <a:gd name="T141" fmla="*/ 0 60000 65536"/>
                  <a:gd name="T142" fmla="*/ 0 60000 65536"/>
                  <a:gd name="T143" fmla="*/ 0 60000 65536"/>
                  <a:gd name="T144" fmla="*/ 0 60000 65536"/>
                  <a:gd name="T145" fmla="*/ 0 60000 65536"/>
                  <a:gd name="T146" fmla="*/ 0 60000 65536"/>
                  <a:gd name="T147" fmla="*/ 0 60000 65536"/>
                  <a:gd name="T148" fmla="*/ 0 60000 65536"/>
                  <a:gd name="T149" fmla="*/ 0 60000 65536"/>
                  <a:gd name="T150" fmla="*/ 0 60000 65536"/>
                  <a:gd name="T151" fmla="*/ 0 60000 65536"/>
                  <a:gd name="T152" fmla="*/ 0 60000 65536"/>
                  <a:gd name="T153" fmla="*/ 0 60000 65536"/>
                  <a:gd name="T154" fmla="*/ 0 60000 65536"/>
                  <a:gd name="T155" fmla="*/ 0 60000 65536"/>
                  <a:gd name="T156" fmla="*/ 0 60000 65536"/>
                  <a:gd name="T157" fmla="*/ 0 60000 65536"/>
                  <a:gd name="T158" fmla="*/ 0 60000 65536"/>
                  <a:gd name="T159" fmla="*/ 0 60000 65536"/>
                  <a:gd name="T160" fmla="*/ 0 60000 65536"/>
                  <a:gd name="T161" fmla="*/ 0 60000 65536"/>
                  <a:gd name="T162" fmla="*/ 0 60000 65536"/>
                  <a:gd name="T163" fmla="*/ 0 60000 65536"/>
                  <a:gd name="T164" fmla="*/ 0 60000 65536"/>
                  <a:gd name="T165" fmla="*/ 0 60000 65536"/>
                  <a:gd name="T166" fmla="*/ 0 60000 65536"/>
                  <a:gd name="T167" fmla="*/ 0 60000 65536"/>
                  <a:gd name="T168" fmla="*/ 0 60000 65536"/>
                  <a:gd name="T169" fmla="*/ 0 60000 65536"/>
                  <a:gd name="T170" fmla="*/ 0 60000 65536"/>
                  <a:gd name="T171" fmla="*/ 0 60000 65536"/>
                  <a:gd name="T172" fmla="*/ 0 60000 65536"/>
                  <a:gd name="T173" fmla="*/ 0 60000 65536"/>
                  <a:gd name="T174" fmla="*/ 0 60000 65536"/>
                  <a:gd name="T175" fmla="*/ 0 60000 65536"/>
                  <a:gd name="T176" fmla="*/ 0 60000 65536"/>
                  <a:gd name="T177" fmla="*/ 0 60000 65536"/>
                  <a:gd name="T178" fmla="*/ 0 60000 65536"/>
                  <a:gd name="T179" fmla="*/ 0 60000 65536"/>
                  <a:gd name="T180" fmla="*/ 0 w 2343"/>
                  <a:gd name="T181" fmla="*/ 0 h 2198"/>
                  <a:gd name="T182" fmla="*/ 2343 w 2343"/>
                  <a:gd name="T183" fmla="*/ 2198 h 2198"/>
                </a:gdLst>
                <a:ahLst/>
                <a:cxnLst>
                  <a:cxn ang="T120">
                    <a:pos x="T0" y="T1"/>
                  </a:cxn>
                  <a:cxn ang="T121">
                    <a:pos x="T2" y="T3"/>
                  </a:cxn>
                  <a:cxn ang="T122">
                    <a:pos x="T4" y="T5"/>
                  </a:cxn>
                  <a:cxn ang="T123">
                    <a:pos x="T6" y="T7"/>
                  </a:cxn>
                  <a:cxn ang="T124">
                    <a:pos x="T8" y="T9"/>
                  </a:cxn>
                  <a:cxn ang="T125">
                    <a:pos x="T10" y="T11"/>
                  </a:cxn>
                  <a:cxn ang="T126">
                    <a:pos x="T12" y="T13"/>
                  </a:cxn>
                  <a:cxn ang="T127">
                    <a:pos x="T14" y="T15"/>
                  </a:cxn>
                  <a:cxn ang="T128">
                    <a:pos x="T16" y="T17"/>
                  </a:cxn>
                  <a:cxn ang="T129">
                    <a:pos x="T18" y="T19"/>
                  </a:cxn>
                  <a:cxn ang="T130">
                    <a:pos x="T20" y="T21"/>
                  </a:cxn>
                  <a:cxn ang="T131">
                    <a:pos x="T22" y="T23"/>
                  </a:cxn>
                  <a:cxn ang="T132">
                    <a:pos x="T24" y="T25"/>
                  </a:cxn>
                  <a:cxn ang="T133">
                    <a:pos x="T26" y="T27"/>
                  </a:cxn>
                  <a:cxn ang="T134">
                    <a:pos x="T28" y="T29"/>
                  </a:cxn>
                  <a:cxn ang="T135">
                    <a:pos x="T30" y="T31"/>
                  </a:cxn>
                  <a:cxn ang="T136">
                    <a:pos x="T32" y="T33"/>
                  </a:cxn>
                  <a:cxn ang="T137">
                    <a:pos x="T34" y="T35"/>
                  </a:cxn>
                  <a:cxn ang="T138">
                    <a:pos x="T36" y="T37"/>
                  </a:cxn>
                  <a:cxn ang="T139">
                    <a:pos x="T38" y="T39"/>
                  </a:cxn>
                  <a:cxn ang="T140">
                    <a:pos x="T40" y="T41"/>
                  </a:cxn>
                  <a:cxn ang="T141">
                    <a:pos x="T42" y="T43"/>
                  </a:cxn>
                  <a:cxn ang="T142">
                    <a:pos x="T44" y="T45"/>
                  </a:cxn>
                  <a:cxn ang="T143">
                    <a:pos x="T46" y="T47"/>
                  </a:cxn>
                  <a:cxn ang="T144">
                    <a:pos x="T48" y="T49"/>
                  </a:cxn>
                  <a:cxn ang="T145">
                    <a:pos x="T50" y="T51"/>
                  </a:cxn>
                  <a:cxn ang="T146">
                    <a:pos x="T52" y="T53"/>
                  </a:cxn>
                  <a:cxn ang="T147">
                    <a:pos x="T54" y="T55"/>
                  </a:cxn>
                  <a:cxn ang="T148">
                    <a:pos x="T56" y="T57"/>
                  </a:cxn>
                  <a:cxn ang="T149">
                    <a:pos x="T58" y="T59"/>
                  </a:cxn>
                  <a:cxn ang="T150">
                    <a:pos x="T60" y="T61"/>
                  </a:cxn>
                  <a:cxn ang="T151">
                    <a:pos x="T62" y="T63"/>
                  </a:cxn>
                  <a:cxn ang="T152">
                    <a:pos x="T64" y="T65"/>
                  </a:cxn>
                  <a:cxn ang="T153">
                    <a:pos x="T66" y="T67"/>
                  </a:cxn>
                  <a:cxn ang="T154">
                    <a:pos x="T68" y="T69"/>
                  </a:cxn>
                  <a:cxn ang="T155">
                    <a:pos x="T70" y="T71"/>
                  </a:cxn>
                  <a:cxn ang="T156">
                    <a:pos x="T72" y="T73"/>
                  </a:cxn>
                  <a:cxn ang="T157">
                    <a:pos x="T74" y="T75"/>
                  </a:cxn>
                  <a:cxn ang="T158">
                    <a:pos x="T76" y="T77"/>
                  </a:cxn>
                  <a:cxn ang="T159">
                    <a:pos x="T78" y="T79"/>
                  </a:cxn>
                  <a:cxn ang="T160">
                    <a:pos x="T80" y="T81"/>
                  </a:cxn>
                  <a:cxn ang="T161">
                    <a:pos x="T82" y="T83"/>
                  </a:cxn>
                  <a:cxn ang="T162">
                    <a:pos x="T84" y="T85"/>
                  </a:cxn>
                  <a:cxn ang="T163">
                    <a:pos x="T86" y="T87"/>
                  </a:cxn>
                  <a:cxn ang="T164">
                    <a:pos x="T88" y="T89"/>
                  </a:cxn>
                  <a:cxn ang="T165">
                    <a:pos x="T90" y="T91"/>
                  </a:cxn>
                  <a:cxn ang="T166">
                    <a:pos x="T92" y="T93"/>
                  </a:cxn>
                  <a:cxn ang="T167">
                    <a:pos x="T94" y="T95"/>
                  </a:cxn>
                  <a:cxn ang="T168">
                    <a:pos x="T96" y="T97"/>
                  </a:cxn>
                  <a:cxn ang="T169">
                    <a:pos x="T98" y="T99"/>
                  </a:cxn>
                  <a:cxn ang="T170">
                    <a:pos x="T100" y="T101"/>
                  </a:cxn>
                  <a:cxn ang="T171">
                    <a:pos x="T102" y="T103"/>
                  </a:cxn>
                  <a:cxn ang="T172">
                    <a:pos x="T104" y="T105"/>
                  </a:cxn>
                  <a:cxn ang="T173">
                    <a:pos x="T106" y="T107"/>
                  </a:cxn>
                  <a:cxn ang="T174">
                    <a:pos x="T108" y="T109"/>
                  </a:cxn>
                  <a:cxn ang="T175">
                    <a:pos x="T110" y="T111"/>
                  </a:cxn>
                  <a:cxn ang="T176">
                    <a:pos x="T112" y="T113"/>
                  </a:cxn>
                  <a:cxn ang="T177">
                    <a:pos x="T114" y="T115"/>
                  </a:cxn>
                  <a:cxn ang="T178">
                    <a:pos x="T116" y="T117"/>
                  </a:cxn>
                  <a:cxn ang="T179">
                    <a:pos x="T118" y="T119"/>
                  </a:cxn>
                </a:cxnLst>
                <a:rect l="T180" t="T181" r="T182" b="T183"/>
                <a:pathLst>
                  <a:path w="2343" h="2198">
                    <a:moveTo>
                      <a:pt x="2343" y="1280"/>
                    </a:moveTo>
                    <a:lnTo>
                      <a:pt x="2305" y="1173"/>
                    </a:lnTo>
                    <a:lnTo>
                      <a:pt x="2268" y="1066"/>
                    </a:lnTo>
                    <a:lnTo>
                      <a:pt x="2231" y="960"/>
                    </a:lnTo>
                    <a:lnTo>
                      <a:pt x="2194" y="853"/>
                    </a:lnTo>
                    <a:lnTo>
                      <a:pt x="2156" y="747"/>
                    </a:lnTo>
                    <a:lnTo>
                      <a:pt x="2119" y="640"/>
                    </a:lnTo>
                    <a:lnTo>
                      <a:pt x="2082" y="533"/>
                    </a:lnTo>
                    <a:lnTo>
                      <a:pt x="2045" y="427"/>
                    </a:lnTo>
                    <a:lnTo>
                      <a:pt x="2007" y="320"/>
                    </a:lnTo>
                    <a:lnTo>
                      <a:pt x="1970" y="213"/>
                    </a:lnTo>
                    <a:lnTo>
                      <a:pt x="1933" y="107"/>
                    </a:lnTo>
                    <a:lnTo>
                      <a:pt x="1896" y="0"/>
                    </a:lnTo>
                    <a:lnTo>
                      <a:pt x="1849" y="17"/>
                    </a:lnTo>
                    <a:lnTo>
                      <a:pt x="1803" y="34"/>
                    </a:lnTo>
                    <a:lnTo>
                      <a:pt x="1757" y="52"/>
                    </a:lnTo>
                    <a:lnTo>
                      <a:pt x="1711" y="70"/>
                    </a:lnTo>
                    <a:lnTo>
                      <a:pt x="1665" y="89"/>
                    </a:lnTo>
                    <a:lnTo>
                      <a:pt x="1619" y="108"/>
                    </a:lnTo>
                    <a:lnTo>
                      <a:pt x="1574" y="128"/>
                    </a:lnTo>
                    <a:lnTo>
                      <a:pt x="1529" y="149"/>
                    </a:lnTo>
                    <a:lnTo>
                      <a:pt x="1484" y="170"/>
                    </a:lnTo>
                    <a:lnTo>
                      <a:pt x="1439" y="192"/>
                    </a:lnTo>
                    <a:lnTo>
                      <a:pt x="1395" y="214"/>
                    </a:lnTo>
                    <a:lnTo>
                      <a:pt x="1351" y="236"/>
                    </a:lnTo>
                    <a:lnTo>
                      <a:pt x="1307" y="260"/>
                    </a:lnTo>
                    <a:lnTo>
                      <a:pt x="1264" y="283"/>
                    </a:lnTo>
                    <a:lnTo>
                      <a:pt x="1221" y="308"/>
                    </a:lnTo>
                    <a:lnTo>
                      <a:pt x="1178" y="333"/>
                    </a:lnTo>
                    <a:lnTo>
                      <a:pt x="1135" y="358"/>
                    </a:lnTo>
                    <a:lnTo>
                      <a:pt x="1093" y="384"/>
                    </a:lnTo>
                    <a:lnTo>
                      <a:pt x="1051" y="410"/>
                    </a:lnTo>
                    <a:lnTo>
                      <a:pt x="1009" y="437"/>
                    </a:lnTo>
                    <a:lnTo>
                      <a:pt x="968" y="464"/>
                    </a:lnTo>
                    <a:lnTo>
                      <a:pt x="927" y="492"/>
                    </a:lnTo>
                    <a:lnTo>
                      <a:pt x="887" y="520"/>
                    </a:lnTo>
                    <a:lnTo>
                      <a:pt x="846" y="549"/>
                    </a:lnTo>
                    <a:lnTo>
                      <a:pt x="807" y="579"/>
                    </a:lnTo>
                    <a:lnTo>
                      <a:pt x="767" y="609"/>
                    </a:lnTo>
                    <a:lnTo>
                      <a:pt x="728" y="639"/>
                    </a:lnTo>
                    <a:lnTo>
                      <a:pt x="689" y="670"/>
                    </a:lnTo>
                    <a:lnTo>
                      <a:pt x="651" y="701"/>
                    </a:lnTo>
                    <a:lnTo>
                      <a:pt x="613" y="733"/>
                    </a:lnTo>
                    <a:lnTo>
                      <a:pt x="575" y="765"/>
                    </a:lnTo>
                    <a:lnTo>
                      <a:pt x="538" y="797"/>
                    </a:lnTo>
                    <a:lnTo>
                      <a:pt x="501" y="831"/>
                    </a:lnTo>
                    <a:lnTo>
                      <a:pt x="465" y="864"/>
                    </a:lnTo>
                    <a:lnTo>
                      <a:pt x="428" y="898"/>
                    </a:lnTo>
                    <a:lnTo>
                      <a:pt x="393" y="933"/>
                    </a:lnTo>
                    <a:lnTo>
                      <a:pt x="358" y="967"/>
                    </a:lnTo>
                    <a:lnTo>
                      <a:pt x="323" y="1003"/>
                    </a:lnTo>
                    <a:lnTo>
                      <a:pt x="289" y="1038"/>
                    </a:lnTo>
                    <a:lnTo>
                      <a:pt x="255" y="1075"/>
                    </a:lnTo>
                    <a:lnTo>
                      <a:pt x="221" y="1111"/>
                    </a:lnTo>
                    <a:lnTo>
                      <a:pt x="188" y="1148"/>
                    </a:lnTo>
                    <a:lnTo>
                      <a:pt x="156" y="1185"/>
                    </a:lnTo>
                    <a:lnTo>
                      <a:pt x="124" y="1223"/>
                    </a:lnTo>
                    <a:lnTo>
                      <a:pt x="92" y="1261"/>
                    </a:lnTo>
                    <a:lnTo>
                      <a:pt x="61" y="1300"/>
                    </a:lnTo>
                    <a:lnTo>
                      <a:pt x="30" y="1338"/>
                    </a:lnTo>
                    <a:lnTo>
                      <a:pt x="0" y="1378"/>
                    </a:lnTo>
                    <a:lnTo>
                      <a:pt x="90" y="1446"/>
                    </a:lnTo>
                    <a:lnTo>
                      <a:pt x="180" y="1514"/>
                    </a:lnTo>
                    <a:lnTo>
                      <a:pt x="270" y="1583"/>
                    </a:lnTo>
                    <a:lnTo>
                      <a:pt x="359" y="1651"/>
                    </a:lnTo>
                    <a:lnTo>
                      <a:pt x="449" y="1719"/>
                    </a:lnTo>
                    <a:lnTo>
                      <a:pt x="539" y="1788"/>
                    </a:lnTo>
                    <a:lnTo>
                      <a:pt x="629" y="1856"/>
                    </a:lnTo>
                    <a:lnTo>
                      <a:pt x="719" y="1924"/>
                    </a:lnTo>
                    <a:lnTo>
                      <a:pt x="809" y="1993"/>
                    </a:lnTo>
                    <a:lnTo>
                      <a:pt x="899" y="2061"/>
                    </a:lnTo>
                    <a:lnTo>
                      <a:pt x="989" y="2130"/>
                    </a:lnTo>
                    <a:lnTo>
                      <a:pt x="1079" y="2198"/>
                    </a:lnTo>
                    <a:lnTo>
                      <a:pt x="1099" y="2172"/>
                    </a:lnTo>
                    <a:lnTo>
                      <a:pt x="1119" y="2146"/>
                    </a:lnTo>
                    <a:lnTo>
                      <a:pt x="1140" y="2120"/>
                    </a:lnTo>
                    <a:lnTo>
                      <a:pt x="1161" y="2095"/>
                    </a:lnTo>
                    <a:lnTo>
                      <a:pt x="1182" y="2070"/>
                    </a:lnTo>
                    <a:lnTo>
                      <a:pt x="1204" y="2045"/>
                    </a:lnTo>
                    <a:lnTo>
                      <a:pt x="1226" y="2020"/>
                    </a:lnTo>
                    <a:lnTo>
                      <a:pt x="1248" y="1996"/>
                    </a:lnTo>
                    <a:lnTo>
                      <a:pt x="1271" y="1972"/>
                    </a:lnTo>
                    <a:lnTo>
                      <a:pt x="1294" y="1948"/>
                    </a:lnTo>
                    <a:lnTo>
                      <a:pt x="1317" y="1924"/>
                    </a:lnTo>
                    <a:lnTo>
                      <a:pt x="1341" y="1901"/>
                    </a:lnTo>
                    <a:lnTo>
                      <a:pt x="1364" y="1878"/>
                    </a:lnTo>
                    <a:lnTo>
                      <a:pt x="1388" y="1856"/>
                    </a:lnTo>
                    <a:lnTo>
                      <a:pt x="1413" y="1833"/>
                    </a:lnTo>
                    <a:lnTo>
                      <a:pt x="1437" y="1811"/>
                    </a:lnTo>
                    <a:lnTo>
                      <a:pt x="1462" y="1789"/>
                    </a:lnTo>
                    <a:lnTo>
                      <a:pt x="1487" y="1768"/>
                    </a:lnTo>
                    <a:lnTo>
                      <a:pt x="1513" y="1747"/>
                    </a:lnTo>
                    <a:lnTo>
                      <a:pt x="1538" y="1726"/>
                    </a:lnTo>
                    <a:lnTo>
                      <a:pt x="1564" y="1705"/>
                    </a:lnTo>
                    <a:lnTo>
                      <a:pt x="1590" y="1685"/>
                    </a:lnTo>
                    <a:lnTo>
                      <a:pt x="1616" y="1665"/>
                    </a:lnTo>
                    <a:lnTo>
                      <a:pt x="1643" y="1646"/>
                    </a:lnTo>
                    <a:lnTo>
                      <a:pt x="1670" y="1626"/>
                    </a:lnTo>
                    <a:lnTo>
                      <a:pt x="1697" y="1608"/>
                    </a:lnTo>
                    <a:lnTo>
                      <a:pt x="1724" y="1589"/>
                    </a:lnTo>
                    <a:lnTo>
                      <a:pt x="1752" y="1571"/>
                    </a:lnTo>
                    <a:lnTo>
                      <a:pt x="1779" y="1553"/>
                    </a:lnTo>
                    <a:lnTo>
                      <a:pt x="1807" y="1535"/>
                    </a:lnTo>
                    <a:lnTo>
                      <a:pt x="1836" y="1518"/>
                    </a:lnTo>
                    <a:lnTo>
                      <a:pt x="1864" y="1501"/>
                    </a:lnTo>
                    <a:lnTo>
                      <a:pt x="1892" y="1485"/>
                    </a:lnTo>
                    <a:lnTo>
                      <a:pt x="1921" y="1468"/>
                    </a:lnTo>
                    <a:lnTo>
                      <a:pt x="1950" y="1453"/>
                    </a:lnTo>
                    <a:lnTo>
                      <a:pt x="1979" y="1437"/>
                    </a:lnTo>
                    <a:lnTo>
                      <a:pt x="2009" y="1422"/>
                    </a:lnTo>
                    <a:lnTo>
                      <a:pt x="2038" y="1407"/>
                    </a:lnTo>
                    <a:lnTo>
                      <a:pt x="2068" y="1393"/>
                    </a:lnTo>
                    <a:lnTo>
                      <a:pt x="2098" y="1379"/>
                    </a:lnTo>
                    <a:lnTo>
                      <a:pt x="2128" y="1365"/>
                    </a:lnTo>
                    <a:lnTo>
                      <a:pt x="2158" y="1352"/>
                    </a:lnTo>
                    <a:lnTo>
                      <a:pt x="2189" y="1339"/>
                    </a:lnTo>
                    <a:lnTo>
                      <a:pt x="2219" y="1326"/>
                    </a:lnTo>
                    <a:lnTo>
                      <a:pt x="2250" y="1314"/>
                    </a:lnTo>
                    <a:lnTo>
                      <a:pt x="2281" y="1302"/>
                    </a:lnTo>
                    <a:lnTo>
                      <a:pt x="2311" y="1291"/>
                    </a:lnTo>
                    <a:lnTo>
                      <a:pt x="2343" y="1280"/>
                    </a:lnTo>
                  </a:path>
                </a:pathLst>
              </a:custGeom>
              <a:solidFill>
                <a:srgbClr val="FFFF57">
                  <a:alpha val="89804"/>
                </a:srgbClr>
              </a:solidFill>
              <a:ln w="25400">
                <a:noFill/>
                <a:prstDash val="solid"/>
                <a:round/>
                <a:headEnd/>
                <a:tailEnd/>
              </a:ln>
              <a:effectLst>
                <a:outerShdw blurRad="44450" dist="27940" dir="5400000" algn="ctr">
                  <a:srgbClr val="000000">
                    <a:alpha val="32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balanced" dir="t">
                  <a:rot lat="0" lon="0" rev="8700000"/>
                </a:lightRig>
              </a:scene3d>
              <a:sp3d>
                <a:bevelT w="190500" h="38100"/>
              </a:sp3d>
            </xdr:spPr>
          </xdr:sp>
        </xdr:grpSp>
      </xdr:grpSp>
      <xdr:graphicFrame macro="">
        <xdr:nvGraphicFramePr>
          <xdr:cNvPr id="48" name="Chart 2"/>
          <xdr:cNvGraphicFramePr>
            <a:graphicFrameLocks/>
          </xdr:cNvGraphicFramePr>
        </xdr:nvGraphicFramePr>
        <xdr:xfrm>
          <a:off x="482512" y="4076699"/>
          <a:ext cx="1108164" cy="751599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  <xdr:sp macro="" textlink="">
        <xdr:nvSpPr>
          <xdr:cNvPr id="49" name="Oval 3"/>
          <xdr:cNvSpPr/>
        </xdr:nvSpPr>
        <xdr:spPr bwMode="auto">
          <a:xfrm>
            <a:off x="806513" y="4471843"/>
            <a:ext cx="463543" cy="468000"/>
          </a:xfrm>
          <a:prstGeom prst="ellipse">
            <a:avLst/>
          </a:prstGeom>
          <a:solidFill>
            <a:schemeClr val="tx1">
              <a:lumMod val="85000"/>
              <a:lumOff val="15000"/>
            </a:schemeClr>
          </a:solidFill>
          <a:ln>
            <a:noFill/>
          </a:ln>
          <a:effectLst>
            <a:outerShdw blurRad="44450" dist="27940" dir="5400000" algn="ctr">
              <a:srgbClr val="000000">
                <a:alpha val="32000"/>
              </a:srgbClr>
            </a:outerShdw>
          </a:effectLst>
          <a:scene3d>
            <a:camera prst="perspectiveFront"/>
            <a:lightRig rig="balanced" dir="t">
              <a:rot lat="0" lon="0" rev="8700000"/>
            </a:lightRig>
          </a:scene3d>
          <a:sp3d>
            <a:bevelT w="190500" h="38100"/>
          </a:sp3d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endParaRPr lang="en-US" sz="1100"/>
          </a:p>
        </xdr:txBody>
      </xdr:sp>
      <xdr:sp macro="" textlink="$AA$26">
        <xdr:nvSpPr>
          <xdr:cNvPr id="50" name="TextBox 483"/>
          <xdr:cNvSpPr txBox="1"/>
        </xdr:nvSpPr>
        <xdr:spPr bwMode="auto">
          <a:xfrm>
            <a:off x="752475" y="4584250"/>
            <a:ext cx="547354" cy="254450"/>
          </a:xfrm>
          <a:prstGeom prst="rect">
            <a:avLst/>
          </a:prstGeom>
          <a:noFill/>
          <a:ln w="9525" cmpd="sng">
            <a:noFill/>
          </a:ln>
          <a:effectLst>
            <a:outerShdw blurRad="44450" dist="27940" dir="5400000" algn="ctr">
              <a:srgbClr val="000000">
                <a:alpha val="32000"/>
              </a:srgbClr>
            </a:outerShdw>
          </a:effectLst>
          <a:scene3d>
            <a:camera prst="perspectiveFront"/>
            <a:lightRig rig="balanced" dir="t">
              <a:rot lat="0" lon="0" rev="8700000"/>
            </a:lightRig>
          </a:scene3d>
          <a:sp3d>
            <a:bevelT w="190500" h="38100"/>
          </a:sp3d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pPr algn="ctr"/>
            <a:fld id="{FDDA9A0A-133F-4B69-9275-0D936596083A}" type="TxLink">
              <a:rPr lang="en-US" sz="1100" b="1" i="0" u="none" strike="noStrike">
                <a:solidFill>
                  <a:schemeClr val="bg1"/>
                </a:solidFill>
                <a:latin typeface="Calibri"/>
                <a:cs typeface="Calibri"/>
              </a:rPr>
              <a:pPr algn="ctr"/>
              <a:t>#DIV/0!</a:t>
            </a:fld>
            <a:endParaRPr lang="en-US" sz="1100" b="1">
              <a:solidFill>
                <a:schemeClr val="bg1"/>
              </a:solidFill>
              <a:latin typeface="Arial" pitchFamily="34" charset="0"/>
              <a:cs typeface="Arial" pitchFamily="34" charset="0"/>
            </a:endParaRPr>
          </a:p>
        </xdr:txBody>
      </xdr:sp>
    </xdr:grpSp>
    <xdr:clientData/>
  </xdr:twoCellAnchor>
  <xdr:twoCellAnchor>
    <xdr:from>
      <xdr:col>11</xdr:col>
      <xdr:colOff>457200</xdr:colOff>
      <xdr:row>17</xdr:row>
      <xdr:rowOff>37233</xdr:rowOff>
    </xdr:from>
    <xdr:to>
      <xdr:col>12</xdr:col>
      <xdr:colOff>394954</xdr:colOff>
      <xdr:row>18</xdr:row>
      <xdr:rowOff>132356</xdr:rowOff>
    </xdr:to>
    <xdr:sp macro="" textlink="$H$26">
      <xdr:nvSpPr>
        <xdr:cNvPr id="63" name="TextBox 483"/>
        <xdr:cNvSpPr txBox="1"/>
      </xdr:nvSpPr>
      <xdr:spPr bwMode="auto">
        <a:xfrm>
          <a:off x="4953000" y="2710583"/>
          <a:ext cx="547354" cy="253873"/>
        </a:xfrm>
        <a:prstGeom prst="rect">
          <a:avLst/>
        </a:prstGeom>
        <a:solidFill>
          <a:srgbClr val="92D050"/>
        </a:solidFill>
        <a:ln w="9525" cmpd="sng"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perspectiveFront"/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ctr"/>
          <a:fld id="{C0AFA12B-09AA-41FD-8F4E-8CCE3DC78C3D}" type="TxLink">
            <a:rPr lang="en-US" sz="1100" b="1" i="0" u="none" strike="noStrike">
              <a:solidFill>
                <a:schemeClr val="bg1"/>
              </a:solidFill>
              <a:latin typeface="Calibri"/>
              <a:ea typeface="+mn-ea"/>
              <a:cs typeface="Calibri"/>
            </a:rPr>
            <a:pPr marL="0" indent="0" algn="ctr"/>
            <a:t>25</a:t>
          </a:fld>
          <a:endParaRPr lang="en-US" sz="1000" b="1" i="0" u="none" strike="noStrike">
            <a:solidFill>
              <a:schemeClr val="bg1"/>
            </a:solidFill>
            <a:latin typeface="Arialri"/>
            <a:ea typeface="+mn-ea"/>
            <a:cs typeface="Arial" pitchFamily="34" charset="0"/>
          </a:endParaRPr>
        </a:p>
      </xdr:txBody>
    </xdr:sp>
    <xdr:clientData/>
  </xdr:twoCellAnchor>
  <xdr:twoCellAnchor>
    <xdr:from>
      <xdr:col>10</xdr:col>
      <xdr:colOff>190500</xdr:colOff>
      <xdr:row>17</xdr:row>
      <xdr:rowOff>37233</xdr:rowOff>
    </xdr:from>
    <xdr:to>
      <xdr:col>11</xdr:col>
      <xdr:colOff>128254</xdr:colOff>
      <xdr:row>18</xdr:row>
      <xdr:rowOff>132356</xdr:rowOff>
    </xdr:to>
    <xdr:sp macro="" textlink="$AA$26">
      <xdr:nvSpPr>
        <xdr:cNvPr id="64" name="TextBox 483"/>
        <xdr:cNvSpPr txBox="1"/>
      </xdr:nvSpPr>
      <xdr:spPr bwMode="auto">
        <a:xfrm>
          <a:off x="4076700" y="2710583"/>
          <a:ext cx="547354" cy="253873"/>
        </a:xfrm>
        <a:prstGeom prst="rect">
          <a:avLst/>
        </a:prstGeom>
        <a:solidFill>
          <a:schemeClr val="bg2">
            <a:lumMod val="25000"/>
          </a:schemeClr>
        </a:solidFill>
        <a:ln w="9525" cmpd="sng"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perspectiveFront"/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fld id="{EB43B4D2-752C-475F-AB2D-D6368BA68EFC}" type="TxLink">
            <a:rPr lang="en-US" sz="1100" b="1" i="0" u="none" strike="noStrike">
              <a:solidFill>
                <a:schemeClr val="bg1"/>
              </a:solidFill>
              <a:latin typeface="Calibri"/>
              <a:cs typeface="Calibri"/>
            </a:rPr>
            <a:pPr algn="ctr"/>
            <a:t>#DIV/0!</a:t>
          </a:fld>
          <a:endParaRPr lang="en-US" sz="1100" b="1">
            <a:solidFill>
              <a:schemeClr val="bg1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11</xdr:col>
      <xdr:colOff>114300</xdr:colOff>
      <xdr:row>17</xdr:row>
      <xdr:rowOff>46758</xdr:rowOff>
    </xdr:from>
    <xdr:to>
      <xdr:col>11</xdr:col>
      <xdr:colOff>447675</xdr:colOff>
      <xdr:row>18</xdr:row>
      <xdr:rowOff>106506</xdr:rowOff>
    </xdr:to>
    <xdr:sp macro="" textlink="">
      <xdr:nvSpPr>
        <xdr:cNvPr id="65" name="CaixaDeTexto 64"/>
        <xdr:cNvSpPr txBox="1"/>
      </xdr:nvSpPr>
      <xdr:spPr>
        <a:xfrm>
          <a:off x="4610100" y="2720108"/>
          <a:ext cx="333375" cy="21849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pt-BR" sz="1000">
              <a:latin typeface="+mn-lt"/>
            </a:rPr>
            <a:t>de</a:t>
          </a:r>
        </a:p>
      </xdr:txBody>
    </xdr:sp>
    <xdr:clientData/>
  </xdr:twoCellAnchor>
  <xdr:twoCellAnchor>
    <xdr:from>
      <xdr:col>14</xdr:col>
      <xdr:colOff>0</xdr:colOff>
      <xdr:row>8</xdr:row>
      <xdr:rowOff>51288</xdr:rowOff>
    </xdr:from>
    <xdr:to>
      <xdr:col>16</xdr:col>
      <xdr:colOff>600075</xdr:colOff>
      <xdr:row>19</xdr:row>
      <xdr:rowOff>147205</xdr:rowOff>
    </xdr:to>
    <xdr:sp macro="" textlink="">
      <xdr:nvSpPr>
        <xdr:cNvPr id="66" name="Rounded Rectangle 248"/>
        <xdr:cNvSpPr/>
      </xdr:nvSpPr>
      <xdr:spPr bwMode="auto">
        <a:xfrm>
          <a:off x="5772150" y="1295888"/>
          <a:ext cx="1819275" cy="1842167"/>
        </a:xfrm>
        <a:prstGeom prst="roundRect">
          <a:avLst>
            <a:gd name="adj" fmla="val 10723"/>
          </a:avLst>
        </a:prstGeom>
        <a:solidFill>
          <a:schemeClr val="bg1"/>
        </a:solidFill>
        <a:ln>
          <a:noFill/>
        </a:ln>
        <a:scene3d>
          <a:camera prst="orthographicFront"/>
          <a:lightRig rig="soft" dir="t"/>
        </a:scene3d>
        <a:sp3d prstMaterial="matte">
          <a:bevelT w="165100" h="165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marL="0" indent="0" algn="ctr"/>
          <a:endParaRPr lang="en-US" sz="1100">
            <a:solidFill>
              <a:sysClr val="windowText" lastClr="000000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14</xdr:col>
      <xdr:colOff>72357</xdr:colOff>
      <xdr:row>15</xdr:row>
      <xdr:rowOff>10680</xdr:rowOff>
    </xdr:from>
    <xdr:to>
      <xdr:col>16</xdr:col>
      <xdr:colOff>495301</xdr:colOff>
      <xdr:row>16</xdr:row>
      <xdr:rowOff>108528</xdr:rowOff>
    </xdr:to>
    <xdr:sp macro="" textlink="$AI$27">
      <xdr:nvSpPr>
        <xdr:cNvPr id="67" name="TextBox 474"/>
        <xdr:cNvSpPr txBox="1"/>
      </xdr:nvSpPr>
      <xdr:spPr bwMode="auto">
        <a:xfrm>
          <a:off x="5844507" y="2366530"/>
          <a:ext cx="1642144" cy="256598"/>
        </a:xfrm>
        <a:prstGeom prst="rect">
          <a:avLst/>
        </a:prstGeom>
        <a:solidFill>
          <a:schemeClr val="bg1">
            <a:lumMod val="5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b"/>
        <a:lstStyle/>
        <a:p>
          <a:pPr algn="ctr"/>
          <a:fld id="{74AC4268-CF0B-40A7-B36C-8BAC268917AE}" type="TxLink">
            <a:rPr lang="en-US" sz="1000" b="1" i="0" u="none" strike="noStrike">
              <a:solidFill>
                <a:schemeClr val="bg1"/>
              </a:solidFill>
              <a:latin typeface="Calibri"/>
              <a:cs typeface="Calibri"/>
            </a:rPr>
            <a:pPr algn="ctr"/>
            <a:t>Média R$ Vendidos / Ticket</a:t>
          </a:fld>
          <a:endParaRPr lang="en-US" sz="1000" b="1">
            <a:solidFill>
              <a:schemeClr val="bg1"/>
            </a:solidFill>
            <a:latin typeface="+mn-lt"/>
            <a:cs typeface="Arial" pitchFamily="34" charset="0"/>
          </a:endParaRPr>
        </a:p>
      </xdr:txBody>
    </xdr:sp>
    <xdr:clientData/>
  </xdr:twoCellAnchor>
  <xdr:twoCellAnchor>
    <xdr:from>
      <xdr:col>14</xdr:col>
      <xdr:colOff>88866</xdr:colOff>
      <xdr:row>9</xdr:row>
      <xdr:rowOff>44621</xdr:rowOff>
    </xdr:from>
    <xdr:to>
      <xdr:col>16</xdr:col>
      <xdr:colOff>492746</xdr:colOff>
      <xdr:row>15</xdr:row>
      <xdr:rowOff>43993</xdr:rowOff>
    </xdr:to>
    <xdr:grpSp>
      <xdr:nvGrpSpPr>
        <xdr:cNvPr id="68" name="Grupo 67"/>
        <xdr:cNvGrpSpPr/>
      </xdr:nvGrpSpPr>
      <xdr:grpSpPr>
        <a:xfrm>
          <a:off x="5864024" y="1454989"/>
          <a:ext cx="1620406" cy="961899"/>
          <a:chOff x="222216" y="3968921"/>
          <a:chExt cx="1623080" cy="970922"/>
        </a:xfrm>
      </xdr:grpSpPr>
      <xdr:grpSp>
        <xdr:nvGrpSpPr>
          <xdr:cNvPr id="69" name="Grupo 95"/>
          <xdr:cNvGrpSpPr/>
        </xdr:nvGrpSpPr>
        <xdr:grpSpPr>
          <a:xfrm>
            <a:off x="222216" y="3968921"/>
            <a:ext cx="1623080" cy="860254"/>
            <a:chOff x="155541" y="4035596"/>
            <a:chExt cx="1623080" cy="860254"/>
          </a:xfrm>
        </xdr:grpSpPr>
        <xdr:sp macro="" textlink="'Dashboard Projeção'!AJ71">
          <xdr:nvSpPr>
            <xdr:cNvPr id="73" name="TextBox 476"/>
            <xdr:cNvSpPr txBox="1"/>
          </xdr:nvSpPr>
          <xdr:spPr bwMode="auto">
            <a:xfrm>
              <a:off x="312537" y="4686010"/>
              <a:ext cx="373263" cy="209840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wrap="square" rtlCol="0" anchor="ctr"/>
            <a:lstStyle/>
            <a:p>
              <a:pPr algn="ctr"/>
              <a:fld id="{9922BC7F-7A75-4038-8A0A-8372C869246C}" type="TxLink">
                <a:rPr lang="en-US" sz="700" b="1" i="0" u="none" strike="noStrike" cap="none" spc="0">
                  <a:ln>
                    <a:noFill/>
                  </a:ln>
                  <a:solidFill>
                    <a:srgbClr val="000000"/>
                  </a:solidFill>
                  <a:effectLst/>
                  <a:latin typeface="Calibri"/>
                  <a:cs typeface="Calibri"/>
                </a:rPr>
                <a:pPr algn="ctr"/>
                <a:t>80</a:t>
              </a:fld>
              <a:endParaRPr lang="en-US" sz="700" b="1" cap="none" spc="0">
                <a:ln>
                  <a:noFill/>
                </a:ln>
                <a:solidFill>
                  <a:sysClr val="windowText" lastClr="000000"/>
                </a:solidFill>
                <a:effectLst/>
                <a:latin typeface="+mn-lt"/>
              </a:endParaRPr>
            </a:p>
          </xdr:txBody>
        </xdr:sp>
        <xdr:sp macro="" textlink="'Dashboard Projeção'!AJ74">
          <xdr:nvSpPr>
            <xdr:cNvPr id="74" name="TextBox 477"/>
            <xdr:cNvSpPr txBox="1"/>
          </xdr:nvSpPr>
          <xdr:spPr bwMode="auto">
            <a:xfrm>
              <a:off x="428768" y="4464593"/>
              <a:ext cx="276082" cy="174082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wrap="square" rtlCol="0" anchor="ctr"/>
            <a:lstStyle/>
            <a:p>
              <a:pPr algn="ctr"/>
              <a:fld id="{25A595A6-938C-406E-AB6F-020AF063732B}" type="TxLink">
                <a:rPr lang="en-US" sz="700" b="1" i="0" u="none" strike="noStrike" cap="none" spc="0">
                  <a:ln>
                    <a:noFill/>
                  </a:ln>
                  <a:solidFill>
                    <a:srgbClr val="000000"/>
                  </a:solidFill>
                  <a:effectLst/>
                  <a:latin typeface="Calibri"/>
                  <a:cs typeface="Calibri"/>
                </a:rPr>
                <a:pPr algn="ctr"/>
                <a:t>92</a:t>
              </a:fld>
              <a:endParaRPr lang="en-US" sz="700" b="1" cap="none" spc="0">
                <a:ln>
                  <a:noFill/>
                </a:ln>
                <a:solidFill>
                  <a:sysClr val="windowText" lastClr="000000"/>
                </a:solidFill>
                <a:effectLst/>
                <a:latin typeface="+mn-lt"/>
              </a:endParaRPr>
            </a:p>
          </xdr:txBody>
        </xdr:sp>
        <xdr:sp macro="" textlink="'Dashboard Projeção'!AJ75">
          <xdr:nvSpPr>
            <xdr:cNvPr id="75" name="TextBox 478"/>
            <xdr:cNvSpPr txBox="1"/>
          </xdr:nvSpPr>
          <xdr:spPr bwMode="auto">
            <a:xfrm>
              <a:off x="683492" y="4268354"/>
              <a:ext cx="367237" cy="236971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wrap="square" rtlCol="0" anchor="ctr"/>
            <a:lstStyle/>
            <a:p>
              <a:pPr algn="ctr"/>
              <a:fld id="{47331530-A9AD-464B-86B7-BC90B0DD94FD}" type="TxLink">
                <a:rPr lang="en-US" sz="700" b="1" i="0" u="none" strike="noStrike" cap="none" spc="0">
                  <a:ln>
                    <a:noFill/>
                  </a:ln>
                  <a:solidFill>
                    <a:srgbClr val="000000"/>
                  </a:solidFill>
                  <a:effectLst/>
                  <a:latin typeface="Calibri"/>
                  <a:cs typeface="Calibri"/>
                </a:rPr>
                <a:pPr algn="ctr"/>
                <a:t>104</a:t>
              </a:fld>
              <a:endParaRPr lang="en-US" sz="700" b="1" cap="none" spc="0">
                <a:ln>
                  <a:noFill/>
                </a:ln>
                <a:solidFill>
                  <a:sysClr val="windowText" lastClr="000000"/>
                </a:solidFill>
                <a:effectLst/>
                <a:latin typeface="+mn-lt"/>
              </a:endParaRPr>
            </a:p>
          </xdr:txBody>
        </xdr:sp>
        <xdr:sp macro="" textlink="'Dashboard Projeção'!AJ76">
          <xdr:nvSpPr>
            <xdr:cNvPr id="76" name="TextBox 479"/>
            <xdr:cNvSpPr txBox="1"/>
          </xdr:nvSpPr>
          <xdr:spPr bwMode="auto">
            <a:xfrm>
              <a:off x="965422" y="4291624"/>
              <a:ext cx="339726" cy="185126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wrap="square" rtlCol="0" anchor="ctr"/>
            <a:lstStyle/>
            <a:p>
              <a:pPr algn="ctr"/>
              <a:fld id="{10FB0B9C-10AC-49C3-990C-316A0EDF6F84}" type="TxLink">
                <a:rPr lang="en-US" sz="700" b="1" i="0" u="none" strike="noStrike" cap="none" spc="0">
                  <a:ln>
                    <a:noFill/>
                  </a:ln>
                  <a:solidFill>
                    <a:srgbClr val="000000"/>
                  </a:solidFill>
                  <a:effectLst/>
                  <a:latin typeface="Calibri"/>
                  <a:cs typeface="Calibri"/>
                </a:rPr>
                <a:pPr algn="ctr"/>
                <a:t>116</a:t>
              </a:fld>
              <a:endParaRPr lang="en-US" sz="700" b="1" cap="none" spc="0">
                <a:ln>
                  <a:noFill/>
                </a:ln>
                <a:solidFill>
                  <a:sysClr val="windowText" lastClr="000000"/>
                </a:solidFill>
                <a:effectLst/>
                <a:latin typeface="+mn-lt"/>
              </a:endParaRPr>
            </a:p>
          </xdr:txBody>
        </xdr:sp>
        <xdr:sp macro="" textlink="'Dashboard Projeção'!AJ77">
          <xdr:nvSpPr>
            <xdr:cNvPr id="77" name="TextBox 480"/>
            <xdr:cNvSpPr txBox="1"/>
          </xdr:nvSpPr>
          <xdr:spPr bwMode="auto">
            <a:xfrm>
              <a:off x="1177275" y="4440236"/>
              <a:ext cx="335425" cy="2079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wrap="square" rtlCol="0" anchor="ctr"/>
            <a:lstStyle/>
            <a:p>
              <a:pPr algn="ctr"/>
              <a:fld id="{E929E493-79A3-405B-88E0-C56071C33DDC}" type="TxLink">
                <a:rPr lang="en-US" sz="700" b="1" i="0" u="none" strike="noStrike" cap="none" spc="0">
                  <a:ln>
                    <a:noFill/>
                  </a:ln>
                  <a:solidFill>
                    <a:srgbClr val="000000"/>
                  </a:solidFill>
                  <a:effectLst/>
                  <a:latin typeface="Calibri"/>
                  <a:cs typeface="Calibri"/>
                </a:rPr>
                <a:pPr algn="ctr"/>
                <a:t>128</a:t>
              </a:fld>
              <a:endParaRPr lang="en-US" sz="700" b="1" cap="none" spc="0">
                <a:ln>
                  <a:noFill/>
                </a:ln>
                <a:solidFill>
                  <a:sysClr val="windowText" lastClr="000000"/>
                </a:solidFill>
                <a:effectLst/>
                <a:latin typeface="+mn-lt"/>
              </a:endParaRPr>
            </a:p>
          </xdr:txBody>
        </xdr:sp>
        <xdr:sp macro="" textlink="'Dashboard Projeção'!AJ72">
          <xdr:nvSpPr>
            <xdr:cNvPr id="78" name="TextBox 481"/>
            <xdr:cNvSpPr txBox="1"/>
          </xdr:nvSpPr>
          <xdr:spPr bwMode="auto">
            <a:xfrm>
              <a:off x="1246835" y="4676485"/>
              <a:ext cx="334315" cy="21936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wrap="square" rtlCol="0" anchor="ctr"/>
            <a:lstStyle/>
            <a:p>
              <a:pPr algn="ctr"/>
              <a:fld id="{E088AAD9-D2C7-451C-A9CC-2E2758F3230F}" type="TxLink">
                <a:rPr lang="en-US" sz="700" b="1" i="0" u="none" strike="noStrike" cap="none" spc="0">
                  <a:ln>
                    <a:noFill/>
                  </a:ln>
                  <a:solidFill>
                    <a:srgbClr val="000000"/>
                  </a:solidFill>
                  <a:effectLst/>
                  <a:latin typeface="Calibri"/>
                  <a:cs typeface="Calibri"/>
                </a:rPr>
                <a:pPr algn="ctr"/>
                <a:t>140</a:t>
              </a:fld>
              <a:endParaRPr lang="en-US" sz="700" b="1" cap="none" spc="0">
                <a:ln>
                  <a:noFill/>
                </a:ln>
                <a:solidFill>
                  <a:sysClr val="windowText" lastClr="000000"/>
                </a:solidFill>
                <a:effectLst/>
                <a:latin typeface="+mn-lt"/>
              </a:endParaRPr>
            </a:p>
          </xdr:txBody>
        </xdr:sp>
        <xdr:grpSp>
          <xdr:nvGrpSpPr>
            <xdr:cNvPr id="79" name="Grupo 2141"/>
            <xdr:cNvGrpSpPr>
              <a:grpSpLocks noChangeAspect="1"/>
            </xdr:cNvGrpSpPr>
          </xdr:nvGrpSpPr>
          <xdr:grpSpPr>
            <a:xfrm>
              <a:off x="155541" y="4035596"/>
              <a:ext cx="1623080" cy="756000"/>
              <a:chOff x="212691" y="3873671"/>
              <a:chExt cx="2337595" cy="1088806"/>
            </a:xfrm>
          </xdr:grpSpPr>
          <xdr:sp macro="" textlink="">
            <xdr:nvSpPr>
              <xdr:cNvPr id="80" name="Freeform 362"/>
              <xdr:cNvSpPr>
                <a:spLocks/>
              </xdr:cNvSpPr>
            </xdr:nvSpPr>
            <xdr:spPr bwMode="auto">
              <a:xfrm>
                <a:off x="1044566" y="3873671"/>
                <a:ext cx="673845" cy="399537"/>
              </a:xfrm>
              <a:custGeom>
                <a:avLst/>
                <a:gdLst>
                  <a:gd name="T0" fmla="*/ 2147483647 w 2344"/>
                  <a:gd name="T1" fmla="*/ 2147483647 h 1470"/>
                  <a:gd name="T2" fmla="*/ 2147483647 w 2344"/>
                  <a:gd name="T3" fmla="*/ 2147483647 h 1470"/>
                  <a:gd name="T4" fmla="*/ 2147483647 w 2344"/>
                  <a:gd name="T5" fmla="*/ 2147483647 h 1470"/>
                  <a:gd name="T6" fmla="*/ 2147483647 w 2344"/>
                  <a:gd name="T7" fmla="*/ 2147483647 h 1470"/>
                  <a:gd name="T8" fmla="*/ 2147483647 w 2344"/>
                  <a:gd name="T9" fmla="*/ 2147483647 h 1470"/>
                  <a:gd name="T10" fmla="*/ 2147483647 w 2344"/>
                  <a:gd name="T11" fmla="*/ 2147483647 h 1470"/>
                  <a:gd name="T12" fmla="*/ 2147483647 w 2344"/>
                  <a:gd name="T13" fmla="*/ 2147483647 h 1470"/>
                  <a:gd name="T14" fmla="*/ 2147483647 w 2344"/>
                  <a:gd name="T15" fmla="*/ 2147483647 h 1470"/>
                  <a:gd name="T16" fmla="*/ 2147483647 w 2344"/>
                  <a:gd name="T17" fmla="*/ 2147483647 h 1470"/>
                  <a:gd name="T18" fmla="*/ 2147483647 w 2344"/>
                  <a:gd name="T19" fmla="*/ 2147483647 h 1470"/>
                  <a:gd name="T20" fmla="*/ 2147483647 w 2344"/>
                  <a:gd name="T21" fmla="*/ 2147483647 h 1470"/>
                  <a:gd name="T22" fmla="*/ 2147483647 w 2344"/>
                  <a:gd name="T23" fmla="*/ 2147483647 h 1470"/>
                  <a:gd name="T24" fmla="*/ 2147483647 w 2344"/>
                  <a:gd name="T25" fmla="*/ 2147483647 h 1470"/>
                  <a:gd name="T26" fmla="*/ 2147483647 w 2344"/>
                  <a:gd name="T27" fmla="*/ 2147483647 h 1470"/>
                  <a:gd name="T28" fmla="*/ 2147483647 w 2344"/>
                  <a:gd name="T29" fmla="*/ 2147483647 h 1470"/>
                  <a:gd name="T30" fmla="*/ 2147483647 w 2344"/>
                  <a:gd name="T31" fmla="*/ 2147483647 h 1470"/>
                  <a:gd name="T32" fmla="*/ 2147483647 w 2344"/>
                  <a:gd name="T33" fmla="*/ 2147483647 h 1470"/>
                  <a:gd name="T34" fmla="*/ 2147483647 w 2344"/>
                  <a:gd name="T35" fmla="*/ 0 h 1470"/>
                  <a:gd name="T36" fmla="*/ 2147483647 w 2344"/>
                  <a:gd name="T37" fmla="*/ 0 h 1470"/>
                  <a:gd name="T38" fmla="*/ 2147483647 w 2344"/>
                  <a:gd name="T39" fmla="*/ 2147483647 h 1470"/>
                  <a:gd name="T40" fmla="*/ 2147483647 w 2344"/>
                  <a:gd name="T41" fmla="*/ 2147483647 h 1470"/>
                  <a:gd name="T42" fmla="*/ 2147483647 w 2344"/>
                  <a:gd name="T43" fmla="*/ 2147483647 h 1470"/>
                  <a:gd name="T44" fmla="*/ 2147483647 w 2344"/>
                  <a:gd name="T45" fmla="*/ 2147483647 h 1470"/>
                  <a:gd name="T46" fmla="*/ 2147483647 w 2344"/>
                  <a:gd name="T47" fmla="*/ 2147483647 h 1470"/>
                  <a:gd name="T48" fmla="*/ 2147483647 w 2344"/>
                  <a:gd name="T49" fmla="*/ 2147483647 h 1470"/>
                  <a:gd name="T50" fmla="*/ 2147483647 w 2344"/>
                  <a:gd name="T51" fmla="*/ 2147483647 h 1470"/>
                  <a:gd name="T52" fmla="*/ 2147483647 w 2344"/>
                  <a:gd name="T53" fmla="*/ 2147483647 h 1470"/>
                  <a:gd name="T54" fmla="*/ 2147483647 w 2344"/>
                  <a:gd name="T55" fmla="*/ 2147483647 h 1470"/>
                  <a:gd name="T56" fmla="*/ 2147483647 w 2344"/>
                  <a:gd name="T57" fmla="*/ 2147483647 h 1470"/>
                  <a:gd name="T58" fmla="*/ 2147483647 w 2344"/>
                  <a:gd name="T59" fmla="*/ 2147483647 h 1470"/>
                  <a:gd name="T60" fmla="*/ 2147483647 w 2344"/>
                  <a:gd name="T61" fmla="*/ 2147483647 h 1470"/>
                  <a:gd name="T62" fmla="*/ 2147483647 w 2344"/>
                  <a:gd name="T63" fmla="*/ 2147483647 h 1470"/>
                  <a:gd name="T64" fmla="*/ 2147483647 w 2344"/>
                  <a:gd name="T65" fmla="*/ 2147483647 h 1470"/>
                  <a:gd name="T66" fmla="*/ 2147483647 w 2344"/>
                  <a:gd name="T67" fmla="*/ 2147483647 h 1470"/>
                  <a:gd name="T68" fmla="*/ 2147483647 w 2344"/>
                  <a:gd name="T69" fmla="*/ 2147483647 h 1470"/>
                  <a:gd name="T70" fmla="*/ 2147483647 w 2344"/>
                  <a:gd name="T71" fmla="*/ 2147483647 h 1470"/>
                  <a:gd name="T72" fmla="*/ 2147483647 w 2344"/>
                  <a:gd name="T73" fmla="*/ 2147483647 h 1470"/>
                  <a:gd name="T74" fmla="*/ 2147483647 w 2344"/>
                  <a:gd name="T75" fmla="*/ 2147483647 h 1470"/>
                  <a:gd name="T76" fmla="*/ 2147483647 w 2344"/>
                  <a:gd name="T77" fmla="*/ 2147483647 h 1470"/>
                  <a:gd name="T78" fmla="*/ 2147483647 w 2344"/>
                  <a:gd name="T79" fmla="*/ 2147483647 h 1470"/>
                  <a:gd name="T80" fmla="*/ 2147483647 w 2344"/>
                  <a:gd name="T81" fmla="*/ 2147483647 h 1470"/>
                  <a:gd name="T82" fmla="*/ 2147483647 w 2344"/>
                  <a:gd name="T83" fmla="*/ 2147483647 h 1470"/>
                  <a:gd name="T84" fmla="*/ 2147483647 w 2344"/>
                  <a:gd name="T85" fmla="*/ 2147483647 h 1470"/>
                  <a:gd name="T86" fmla="*/ 2147483647 w 2344"/>
                  <a:gd name="T87" fmla="*/ 2147483647 h 1470"/>
                  <a:gd name="T88" fmla="*/ 2147483647 w 2344"/>
                  <a:gd name="T89" fmla="*/ 2147483647 h 1470"/>
                  <a:gd name="T90" fmla="*/ 2147483647 w 2344"/>
                  <a:gd name="T91" fmla="*/ 2147483647 h 1470"/>
                  <a:gd name="T92" fmla="*/ 2147483647 w 2344"/>
                  <a:gd name="T93" fmla="*/ 2147483647 h 1470"/>
                  <a:gd name="T94" fmla="*/ 2147483647 w 2344"/>
                  <a:gd name="T95" fmla="*/ 2147483647 h 1470"/>
                  <a:gd name="T96" fmla="*/ 2147483647 w 2344"/>
                  <a:gd name="T97" fmla="*/ 2147483647 h 1470"/>
                  <a:gd name="T98" fmla="*/ 2147483647 w 2344"/>
                  <a:gd name="T99" fmla="*/ 2147483647 h 1470"/>
                  <a:gd name="T100" fmla="*/ 2147483647 w 2344"/>
                  <a:gd name="T101" fmla="*/ 2147483647 h 1470"/>
                  <a:gd name="T102" fmla="*/ 2147483647 w 2344"/>
                  <a:gd name="T103" fmla="*/ 2147483647 h 1470"/>
                  <a:gd name="T104" fmla="*/ 2147483647 w 2344"/>
                  <a:gd name="T105" fmla="*/ 2147483647 h 1470"/>
                  <a:gd name="T106" fmla="*/ 2147483647 w 2344"/>
                  <a:gd name="T107" fmla="*/ 2147483647 h 1470"/>
                  <a:gd name="T108" fmla="*/ 2147483647 w 2344"/>
                  <a:gd name="T109" fmla="*/ 2147483647 h 1470"/>
                  <a:gd name="T110" fmla="*/ 2147483647 w 2344"/>
                  <a:gd name="T111" fmla="*/ 2147483647 h 1470"/>
                  <a:gd name="T112" fmla="*/ 2147483647 w 2344"/>
                  <a:gd name="T113" fmla="*/ 2147483647 h 1470"/>
                  <a:gd name="T114" fmla="*/ 2147483647 w 2344"/>
                  <a:gd name="T115" fmla="*/ 2147483647 h 1470"/>
                  <a:gd name="T116" fmla="*/ 2147483647 w 2344"/>
                  <a:gd name="T117" fmla="*/ 2147483647 h 1470"/>
                  <a:gd name="T118" fmla="*/ 2147483647 w 2344"/>
                  <a:gd name="T119" fmla="*/ 2147483647 h 1470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  <a:gd name="T132" fmla="*/ 0 60000 65536"/>
                  <a:gd name="T133" fmla="*/ 0 60000 65536"/>
                  <a:gd name="T134" fmla="*/ 0 60000 65536"/>
                  <a:gd name="T135" fmla="*/ 0 60000 65536"/>
                  <a:gd name="T136" fmla="*/ 0 60000 65536"/>
                  <a:gd name="T137" fmla="*/ 0 60000 65536"/>
                  <a:gd name="T138" fmla="*/ 0 60000 65536"/>
                  <a:gd name="T139" fmla="*/ 0 60000 65536"/>
                  <a:gd name="T140" fmla="*/ 0 60000 65536"/>
                  <a:gd name="T141" fmla="*/ 0 60000 65536"/>
                  <a:gd name="T142" fmla="*/ 0 60000 65536"/>
                  <a:gd name="T143" fmla="*/ 0 60000 65536"/>
                  <a:gd name="T144" fmla="*/ 0 60000 65536"/>
                  <a:gd name="T145" fmla="*/ 0 60000 65536"/>
                  <a:gd name="T146" fmla="*/ 0 60000 65536"/>
                  <a:gd name="T147" fmla="*/ 0 60000 65536"/>
                  <a:gd name="T148" fmla="*/ 0 60000 65536"/>
                  <a:gd name="T149" fmla="*/ 0 60000 65536"/>
                  <a:gd name="T150" fmla="*/ 0 60000 65536"/>
                  <a:gd name="T151" fmla="*/ 0 60000 65536"/>
                  <a:gd name="T152" fmla="*/ 0 60000 65536"/>
                  <a:gd name="T153" fmla="*/ 0 60000 65536"/>
                  <a:gd name="T154" fmla="*/ 0 60000 65536"/>
                  <a:gd name="T155" fmla="*/ 0 60000 65536"/>
                  <a:gd name="T156" fmla="*/ 0 60000 65536"/>
                  <a:gd name="T157" fmla="*/ 0 60000 65536"/>
                  <a:gd name="T158" fmla="*/ 0 60000 65536"/>
                  <a:gd name="T159" fmla="*/ 0 60000 65536"/>
                  <a:gd name="T160" fmla="*/ 0 60000 65536"/>
                  <a:gd name="T161" fmla="*/ 0 60000 65536"/>
                  <a:gd name="T162" fmla="*/ 0 60000 65536"/>
                  <a:gd name="T163" fmla="*/ 0 60000 65536"/>
                  <a:gd name="T164" fmla="*/ 0 60000 65536"/>
                  <a:gd name="T165" fmla="*/ 0 60000 65536"/>
                  <a:gd name="T166" fmla="*/ 0 60000 65536"/>
                  <a:gd name="T167" fmla="*/ 0 60000 65536"/>
                  <a:gd name="T168" fmla="*/ 0 60000 65536"/>
                  <a:gd name="T169" fmla="*/ 0 60000 65536"/>
                  <a:gd name="T170" fmla="*/ 0 60000 65536"/>
                  <a:gd name="T171" fmla="*/ 0 60000 65536"/>
                  <a:gd name="T172" fmla="*/ 0 60000 65536"/>
                  <a:gd name="T173" fmla="*/ 0 60000 65536"/>
                  <a:gd name="T174" fmla="*/ 0 60000 65536"/>
                  <a:gd name="T175" fmla="*/ 0 60000 65536"/>
                  <a:gd name="T176" fmla="*/ 0 60000 65536"/>
                  <a:gd name="T177" fmla="*/ 0 60000 65536"/>
                  <a:gd name="T178" fmla="*/ 0 60000 65536"/>
                  <a:gd name="T179" fmla="*/ 0 60000 65536"/>
                  <a:gd name="T180" fmla="*/ 0 w 2344"/>
                  <a:gd name="T181" fmla="*/ 0 h 1470"/>
                  <a:gd name="T182" fmla="*/ 2344 w 2344"/>
                  <a:gd name="T183" fmla="*/ 1470 h 1470"/>
                </a:gdLst>
                <a:ahLst/>
                <a:cxnLst>
                  <a:cxn ang="T120">
                    <a:pos x="T0" y="T1"/>
                  </a:cxn>
                  <a:cxn ang="T121">
                    <a:pos x="T2" y="T3"/>
                  </a:cxn>
                  <a:cxn ang="T122">
                    <a:pos x="T4" y="T5"/>
                  </a:cxn>
                  <a:cxn ang="T123">
                    <a:pos x="T6" y="T7"/>
                  </a:cxn>
                  <a:cxn ang="T124">
                    <a:pos x="T8" y="T9"/>
                  </a:cxn>
                  <a:cxn ang="T125">
                    <a:pos x="T10" y="T11"/>
                  </a:cxn>
                  <a:cxn ang="T126">
                    <a:pos x="T12" y="T13"/>
                  </a:cxn>
                  <a:cxn ang="T127">
                    <a:pos x="T14" y="T15"/>
                  </a:cxn>
                  <a:cxn ang="T128">
                    <a:pos x="T16" y="T17"/>
                  </a:cxn>
                  <a:cxn ang="T129">
                    <a:pos x="T18" y="T19"/>
                  </a:cxn>
                  <a:cxn ang="T130">
                    <a:pos x="T20" y="T21"/>
                  </a:cxn>
                  <a:cxn ang="T131">
                    <a:pos x="T22" y="T23"/>
                  </a:cxn>
                  <a:cxn ang="T132">
                    <a:pos x="T24" y="T25"/>
                  </a:cxn>
                  <a:cxn ang="T133">
                    <a:pos x="T26" y="T27"/>
                  </a:cxn>
                  <a:cxn ang="T134">
                    <a:pos x="T28" y="T29"/>
                  </a:cxn>
                  <a:cxn ang="T135">
                    <a:pos x="T30" y="T31"/>
                  </a:cxn>
                  <a:cxn ang="T136">
                    <a:pos x="T32" y="T33"/>
                  </a:cxn>
                  <a:cxn ang="T137">
                    <a:pos x="T34" y="T35"/>
                  </a:cxn>
                  <a:cxn ang="T138">
                    <a:pos x="T36" y="T37"/>
                  </a:cxn>
                  <a:cxn ang="T139">
                    <a:pos x="T38" y="T39"/>
                  </a:cxn>
                  <a:cxn ang="T140">
                    <a:pos x="T40" y="T41"/>
                  </a:cxn>
                  <a:cxn ang="T141">
                    <a:pos x="T42" y="T43"/>
                  </a:cxn>
                  <a:cxn ang="T142">
                    <a:pos x="T44" y="T45"/>
                  </a:cxn>
                  <a:cxn ang="T143">
                    <a:pos x="T46" y="T47"/>
                  </a:cxn>
                  <a:cxn ang="T144">
                    <a:pos x="T48" y="T49"/>
                  </a:cxn>
                  <a:cxn ang="T145">
                    <a:pos x="T50" y="T51"/>
                  </a:cxn>
                  <a:cxn ang="T146">
                    <a:pos x="T52" y="T53"/>
                  </a:cxn>
                  <a:cxn ang="T147">
                    <a:pos x="T54" y="T55"/>
                  </a:cxn>
                  <a:cxn ang="T148">
                    <a:pos x="T56" y="T57"/>
                  </a:cxn>
                  <a:cxn ang="T149">
                    <a:pos x="T58" y="T59"/>
                  </a:cxn>
                  <a:cxn ang="T150">
                    <a:pos x="T60" y="T61"/>
                  </a:cxn>
                  <a:cxn ang="T151">
                    <a:pos x="T62" y="T63"/>
                  </a:cxn>
                  <a:cxn ang="T152">
                    <a:pos x="T64" y="T65"/>
                  </a:cxn>
                  <a:cxn ang="T153">
                    <a:pos x="T66" y="T67"/>
                  </a:cxn>
                  <a:cxn ang="T154">
                    <a:pos x="T68" y="T69"/>
                  </a:cxn>
                  <a:cxn ang="T155">
                    <a:pos x="T70" y="T71"/>
                  </a:cxn>
                  <a:cxn ang="T156">
                    <a:pos x="T72" y="T73"/>
                  </a:cxn>
                  <a:cxn ang="T157">
                    <a:pos x="T74" y="T75"/>
                  </a:cxn>
                  <a:cxn ang="T158">
                    <a:pos x="T76" y="T77"/>
                  </a:cxn>
                  <a:cxn ang="T159">
                    <a:pos x="T78" y="T79"/>
                  </a:cxn>
                  <a:cxn ang="T160">
                    <a:pos x="T80" y="T81"/>
                  </a:cxn>
                  <a:cxn ang="T161">
                    <a:pos x="T82" y="T83"/>
                  </a:cxn>
                  <a:cxn ang="T162">
                    <a:pos x="T84" y="T85"/>
                  </a:cxn>
                  <a:cxn ang="T163">
                    <a:pos x="T86" y="T87"/>
                  </a:cxn>
                  <a:cxn ang="T164">
                    <a:pos x="T88" y="T89"/>
                  </a:cxn>
                  <a:cxn ang="T165">
                    <a:pos x="T90" y="T91"/>
                  </a:cxn>
                  <a:cxn ang="T166">
                    <a:pos x="T92" y="T93"/>
                  </a:cxn>
                  <a:cxn ang="T167">
                    <a:pos x="T94" y="T95"/>
                  </a:cxn>
                  <a:cxn ang="T168">
                    <a:pos x="T96" y="T97"/>
                  </a:cxn>
                  <a:cxn ang="T169">
                    <a:pos x="T98" y="T99"/>
                  </a:cxn>
                  <a:cxn ang="T170">
                    <a:pos x="T100" y="T101"/>
                  </a:cxn>
                  <a:cxn ang="T171">
                    <a:pos x="T102" y="T103"/>
                  </a:cxn>
                  <a:cxn ang="T172">
                    <a:pos x="T104" y="T105"/>
                  </a:cxn>
                  <a:cxn ang="T173">
                    <a:pos x="T106" y="T107"/>
                  </a:cxn>
                  <a:cxn ang="T174">
                    <a:pos x="T108" y="T109"/>
                  </a:cxn>
                  <a:cxn ang="T175">
                    <a:pos x="T110" y="T111"/>
                  </a:cxn>
                  <a:cxn ang="T176">
                    <a:pos x="T112" y="T113"/>
                  </a:cxn>
                  <a:cxn ang="T177">
                    <a:pos x="T114" y="T115"/>
                  </a:cxn>
                  <a:cxn ang="T178">
                    <a:pos x="T116" y="T117"/>
                  </a:cxn>
                  <a:cxn ang="T179">
                    <a:pos x="T118" y="T119"/>
                  </a:cxn>
                </a:cxnLst>
                <a:rect l="T180" t="T181" r="T182" b="T183"/>
                <a:pathLst>
                  <a:path w="2344" h="1470">
                    <a:moveTo>
                      <a:pt x="1953" y="1470"/>
                    </a:moveTo>
                    <a:lnTo>
                      <a:pt x="1986" y="1362"/>
                    </a:lnTo>
                    <a:lnTo>
                      <a:pt x="2018" y="1254"/>
                    </a:lnTo>
                    <a:lnTo>
                      <a:pt x="2051" y="1146"/>
                    </a:lnTo>
                    <a:lnTo>
                      <a:pt x="2083" y="1038"/>
                    </a:lnTo>
                    <a:lnTo>
                      <a:pt x="2116" y="929"/>
                    </a:lnTo>
                    <a:lnTo>
                      <a:pt x="2149" y="821"/>
                    </a:lnTo>
                    <a:lnTo>
                      <a:pt x="2181" y="713"/>
                    </a:lnTo>
                    <a:lnTo>
                      <a:pt x="2214" y="605"/>
                    </a:lnTo>
                    <a:lnTo>
                      <a:pt x="2246" y="497"/>
                    </a:lnTo>
                    <a:lnTo>
                      <a:pt x="2279" y="389"/>
                    </a:lnTo>
                    <a:lnTo>
                      <a:pt x="2311" y="281"/>
                    </a:lnTo>
                    <a:lnTo>
                      <a:pt x="2344" y="172"/>
                    </a:lnTo>
                    <a:lnTo>
                      <a:pt x="2296" y="158"/>
                    </a:lnTo>
                    <a:lnTo>
                      <a:pt x="2249" y="145"/>
                    </a:lnTo>
                    <a:lnTo>
                      <a:pt x="2201" y="132"/>
                    </a:lnTo>
                    <a:lnTo>
                      <a:pt x="2153" y="120"/>
                    </a:lnTo>
                    <a:lnTo>
                      <a:pt x="2105" y="108"/>
                    </a:lnTo>
                    <a:lnTo>
                      <a:pt x="2057" y="97"/>
                    </a:lnTo>
                    <a:lnTo>
                      <a:pt x="2008" y="87"/>
                    </a:lnTo>
                    <a:lnTo>
                      <a:pt x="1960" y="77"/>
                    </a:lnTo>
                    <a:lnTo>
                      <a:pt x="1911" y="68"/>
                    </a:lnTo>
                    <a:lnTo>
                      <a:pt x="1862" y="59"/>
                    </a:lnTo>
                    <a:lnTo>
                      <a:pt x="1813" y="51"/>
                    </a:lnTo>
                    <a:lnTo>
                      <a:pt x="1764" y="43"/>
                    </a:lnTo>
                    <a:lnTo>
                      <a:pt x="1715" y="36"/>
                    </a:lnTo>
                    <a:lnTo>
                      <a:pt x="1666" y="30"/>
                    </a:lnTo>
                    <a:lnTo>
                      <a:pt x="1617" y="24"/>
                    </a:lnTo>
                    <a:lnTo>
                      <a:pt x="1568" y="19"/>
                    </a:lnTo>
                    <a:lnTo>
                      <a:pt x="1518" y="15"/>
                    </a:lnTo>
                    <a:lnTo>
                      <a:pt x="1469" y="11"/>
                    </a:lnTo>
                    <a:lnTo>
                      <a:pt x="1420" y="7"/>
                    </a:lnTo>
                    <a:lnTo>
                      <a:pt x="1370" y="5"/>
                    </a:lnTo>
                    <a:lnTo>
                      <a:pt x="1321" y="3"/>
                    </a:lnTo>
                    <a:lnTo>
                      <a:pt x="1271" y="1"/>
                    </a:lnTo>
                    <a:lnTo>
                      <a:pt x="1222" y="0"/>
                    </a:lnTo>
                    <a:lnTo>
                      <a:pt x="1172" y="0"/>
                    </a:lnTo>
                    <a:lnTo>
                      <a:pt x="1123" y="0"/>
                    </a:lnTo>
                    <a:lnTo>
                      <a:pt x="1073" y="1"/>
                    </a:lnTo>
                    <a:lnTo>
                      <a:pt x="1024" y="3"/>
                    </a:lnTo>
                    <a:lnTo>
                      <a:pt x="974" y="5"/>
                    </a:lnTo>
                    <a:lnTo>
                      <a:pt x="925" y="7"/>
                    </a:lnTo>
                    <a:lnTo>
                      <a:pt x="875" y="11"/>
                    </a:lnTo>
                    <a:lnTo>
                      <a:pt x="826" y="15"/>
                    </a:lnTo>
                    <a:lnTo>
                      <a:pt x="777" y="19"/>
                    </a:lnTo>
                    <a:lnTo>
                      <a:pt x="727" y="24"/>
                    </a:lnTo>
                    <a:lnTo>
                      <a:pt x="678" y="30"/>
                    </a:lnTo>
                    <a:lnTo>
                      <a:pt x="629" y="36"/>
                    </a:lnTo>
                    <a:lnTo>
                      <a:pt x="580" y="43"/>
                    </a:lnTo>
                    <a:lnTo>
                      <a:pt x="531" y="51"/>
                    </a:lnTo>
                    <a:lnTo>
                      <a:pt x="482" y="59"/>
                    </a:lnTo>
                    <a:lnTo>
                      <a:pt x="433" y="68"/>
                    </a:lnTo>
                    <a:lnTo>
                      <a:pt x="385" y="77"/>
                    </a:lnTo>
                    <a:lnTo>
                      <a:pt x="336" y="87"/>
                    </a:lnTo>
                    <a:lnTo>
                      <a:pt x="288" y="97"/>
                    </a:lnTo>
                    <a:lnTo>
                      <a:pt x="239" y="108"/>
                    </a:lnTo>
                    <a:lnTo>
                      <a:pt x="191" y="120"/>
                    </a:lnTo>
                    <a:lnTo>
                      <a:pt x="143" y="132"/>
                    </a:lnTo>
                    <a:lnTo>
                      <a:pt x="96" y="145"/>
                    </a:lnTo>
                    <a:lnTo>
                      <a:pt x="48" y="158"/>
                    </a:lnTo>
                    <a:lnTo>
                      <a:pt x="0" y="172"/>
                    </a:lnTo>
                    <a:lnTo>
                      <a:pt x="33" y="281"/>
                    </a:lnTo>
                    <a:lnTo>
                      <a:pt x="66" y="389"/>
                    </a:lnTo>
                    <a:lnTo>
                      <a:pt x="98" y="497"/>
                    </a:lnTo>
                    <a:lnTo>
                      <a:pt x="131" y="605"/>
                    </a:lnTo>
                    <a:lnTo>
                      <a:pt x="163" y="713"/>
                    </a:lnTo>
                    <a:lnTo>
                      <a:pt x="196" y="821"/>
                    </a:lnTo>
                    <a:lnTo>
                      <a:pt x="228" y="929"/>
                    </a:lnTo>
                    <a:lnTo>
                      <a:pt x="261" y="1038"/>
                    </a:lnTo>
                    <a:lnTo>
                      <a:pt x="293" y="1146"/>
                    </a:lnTo>
                    <a:lnTo>
                      <a:pt x="326" y="1254"/>
                    </a:lnTo>
                    <a:lnTo>
                      <a:pt x="358" y="1362"/>
                    </a:lnTo>
                    <a:lnTo>
                      <a:pt x="391" y="1470"/>
                    </a:lnTo>
                    <a:lnTo>
                      <a:pt x="423" y="1461"/>
                    </a:lnTo>
                    <a:lnTo>
                      <a:pt x="454" y="1452"/>
                    </a:lnTo>
                    <a:lnTo>
                      <a:pt x="486" y="1443"/>
                    </a:lnTo>
                    <a:lnTo>
                      <a:pt x="518" y="1435"/>
                    </a:lnTo>
                    <a:lnTo>
                      <a:pt x="550" y="1427"/>
                    </a:lnTo>
                    <a:lnTo>
                      <a:pt x="583" y="1420"/>
                    </a:lnTo>
                    <a:lnTo>
                      <a:pt x="615" y="1413"/>
                    </a:lnTo>
                    <a:lnTo>
                      <a:pt x="647" y="1406"/>
                    </a:lnTo>
                    <a:lnTo>
                      <a:pt x="680" y="1400"/>
                    </a:lnTo>
                    <a:lnTo>
                      <a:pt x="712" y="1394"/>
                    </a:lnTo>
                    <a:lnTo>
                      <a:pt x="745" y="1389"/>
                    </a:lnTo>
                    <a:lnTo>
                      <a:pt x="777" y="1384"/>
                    </a:lnTo>
                    <a:lnTo>
                      <a:pt x="810" y="1379"/>
                    </a:lnTo>
                    <a:lnTo>
                      <a:pt x="843" y="1375"/>
                    </a:lnTo>
                    <a:lnTo>
                      <a:pt x="876" y="1371"/>
                    </a:lnTo>
                    <a:lnTo>
                      <a:pt x="909" y="1368"/>
                    </a:lnTo>
                    <a:lnTo>
                      <a:pt x="941" y="1365"/>
                    </a:lnTo>
                    <a:lnTo>
                      <a:pt x="974" y="1362"/>
                    </a:lnTo>
                    <a:lnTo>
                      <a:pt x="1007" y="1360"/>
                    </a:lnTo>
                    <a:lnTo>
                      <a:pt x="1040" y="1358"/>
                    </a:lnTo>
                    <a:lnTo>
                      <a:pt x="1073" y="1357"/>
                    </a:lnTo>
                    <a:lnTo>
                      <a:pt x="1106" y="1356"/>
                    </a:lnTo>
                    <a:lnTo>
                      <a:pt x="1139" y="1355"/>
                    </a:lnTo>
                    <a:lnTo>
                      <a:pt x="1172" y="1355"/>
                    </a:lnTo>
                    <a:lnTo>
                      <a:pt x="1205" y="1355"/>
                    </a:lnTo>
                    <a:lnTo>
                      <a:pt x="1238" y="1356"/>
                    </a:lnTo>
                    <a:lnTo>
                      <a:pt x="1271" y="1357"/>
                    </a:lnTo>
                    <a:lnTo>
                      <a:pt x="1304" y="1358"/>
                    </a:lnTo>
                    <a:lnTo>
                      <a:pt x="1337" y="1360"/>
                    </a:lnTo>
                    <a:lnTo>
                      <a:pt x="1370" y="1362"/>
                    </a:lnTo>
                    <a:lnTo>
                      <a:pt x="1403" y="1365"/>
                    </a:lnTo>
                    <a:lnTo>
                      <a:pt x="1436" y="1368"/>
                    </a:lnTo>
                    <a:lnTo>
                      <a:pt x="1469" y="1371"/>
                    </a:lnTo>
                    <a:lnTo>
                      <a:pt x="1501" y="1375"/>
                    </a:lnTo>
                    <a:lnTo>
                      <a:pt x="1534" y="1379"/>
                    </a:lnTo>
                    <a:lnTo>
                      <a:pt x="1567" y="1384"/>
                    </a:lnTo>
                    <a:lnTo>
                      <a:pt x="1600" y="1389"/>
                    </a:lnTo>
                    <a:lnTo>
                      <a:pt x="1632" y="1394"/>
                    </a:lnTo>
                    <a:lnTo>
                      <a:pt x="1665" y="1400"/>
                    </a:lnTo>
                    <a:lnTo>
                      <a:pt x="1697" y="1406"/>
                    </a:lnTo>
                    <a:lnTo>
                      <a:pt x="1730" y="1413"/>
                    </a:lnTo>
                    <a:lnTo>
                      <a:pt x="1762" y="1420"/>
                    </a:lnTo>
                    <a:lnTo>
                      <a:pt x="1794" y="1427"/>
                    </a:lnTo>
                    <a:lnTo>
                      <a:pt x="1826" y="1435"/>
                    </a:lnTo>
                    <a:lnTo>
                      <a:pt x="1858" y="1443"/>
                    </a:lnTo>
                    <a:lnTo>
                      <a:pt x="1890" y="1452"/>
                    </a:lnTo>
                    <a:lnTo>
                      <a:pt x="1922" y="1461"/>
                    </a:lnTo>
                    <a:lnTo>
                      <a:pt x="1953" y="1470"/>
                    </a:lnTo>
                  </a:path>
                </a:pathLst>
              </a:custGeom>
              <a:solidFill>
                <a:srgbClr val="FFC000"/>
              </a:solidFill>
              <a:ln w="25400">
                <a:noFill/>
                <a:prstDash val="solid"/>
                <a:round/>
                <a:headEnd/>
                <a:tailEnd/>
              </a:ln>
              <a:effectLst>
                <a:outerShdw blurRad="44450" dist="27940" dir="5400000" algn="ctr">
                  <a:srgbClr val="000000">
                    <a:alpha val="32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balanced" dir="t">
                  <a:rot lat="0" lon="0" rev="8700000"/>
                </a:lightRig>
              </a:scene3d>
              <a:sp3d>
                <a:bevelT w="190500" h="38100"/>
              </a:sp3d>
            </xdr:spPr>
          </xdr:sp>
          <xdr:sp macro="" textlink="">
            <xdr:nvSpPr>
              <xdr:cNvPr id="81" name="Freeform 367"/>
              <xdr:cNvSpPr>
                <a:spLocks/>
              </xdr:cNvSpPr>
            </xdr:nvSpPr>
            <xdr:spPr bwMode="auto">
              <a:xfrm>
                <a:off x="1638524" y="3935368"/>
                <a:ext cx="673538" cy="597403"/>
              </a:xfrm>
              <a:custGeom>
                <a:avLst/>
                <a:gdLst>
                  <a:gd name="T0" fmla="*/ 2147483647 w 2342"/>
                  <a:gd name="T1" fmla="*/ 2147483647 h 2198"/>
                  <a:gd name="T2" fmla="*/ 2147483647 w 2342"/>
                  <a:gd name="T3" fmla="*/ 2147483647 h 2198"/>
                  <a:gd name="T4" fmla="*/ 2147483647 w 2342"/>
                  <a:gd name="T5" fmla="*/ 2147483647 h 2198"/>
                  <a:gd name="T6" fmla="*/ 2147483647 w 2342"/>
                  <a:gd name="T7" fmla="*/ 2147483647 h 2198"/>
                  <a:gd name="T8" fmla="*/ 2147483647 w 2342"/>
                  <a:gd name="T9" fmla="*/ 2147483647 h 2198"/>
                  <a:gd name="T10" fmla="*/ 2147483647 w 2342"/>
                  <a:gd name="T11" fmla="*/ 2147483647 h 2198"/>
                  <a:gd name="T12" fmla="*/ 2147483647 w 2342"/>
                  <a:gd name="T13" fmla="*/ 2147483647 h 2198"/>
                  <a:gd name="T14" fmla="*/ 2147483647 w 2342"/>
                  <a:gd name="T15" fmla="*/ 2147483647 h 2198"/>
                  <a:gd name="T16" fmla="*/ 2147483647 w 2342"/>
                  <a:gd name="T17" fmla="*/ 2147483647 h 2198"/>
                  <a:gd name="T18" fmla="*/ 2147483647 w 2342"/>
                  <a:gd name="T19" fmla="*/ 2147483647 h 2198"/>
                  <a:gd name="T20" fmla="*/ 2147483647 w 2342"/>
                  <a:gd name="T21" fmla="*/ 2147483647 h 2198"/>
                  <a:gd name="T22" fmla="*/ 2147483647 w 2342"/>
                  <a:gd name="T23" fmla="*/ 2147483647 h 2198"/>
                  <a:gd name="T24" fmla="*/ 2147483647 w 2342"/>
                  <a:gd name="T25" fmla="*/ 2147483647 h 2198"/>
                  <a:gd name="T26" fmla="*/ 2147483647 w 2342"/>
                  <a:gd name="T27" fmla="*/ 2147483647 h 2198"/>
                  <a:gd name="T28" fmla="*/ 2147483647 w 2342"/>
                  <a:gd name="T29" fmla="*/ 2147483647 h 2198"/>
                  <a:gd name="T30" fmla="*/ 2147483647 w 2342"/>
                  <a:gd name="T31" fmla="*/ 2147483647 h 2198"/>
                  <a:gd name="T32" fmla="*/ 2147483647 w 2342"/>
                  <a:gd name="T33" fmla="*/ 2147483647 h 2198"/>
                  <a:gd name="T34" fmla="*/ 2147483647 w 2342"/>
                  <a:gd name="T35" fmla="*/ 2147483647 h 2198"/>
                  <a:gd name="T36" fmla="*/ 2147483647 w 2342"/>
                  <a:gd name="T37" fmla="*/ 2147483647 h 2198"/>
                  <a:gd name="T38" fmla="*/ 2147483647 w 2342"/>
                  <a:gd name="T39" fmla="*/ 2147483647 h 2198"/>
                  <a:gd name="T40" fmla="*/ 2147483647 w 2342"/>
                  <a:gd name="T41" fmla="*/ 2147483647 h 2198"/>
                  <a:gd name="T42" fmla="*/ 2147483647 w 2342"/>
                  <a:gd name="T43" fmla="*/ 2147483647 h 2198"/>
                  <a:gd name="T44" fmla="*/ 2147483647 w 2342"/>
                  <a:gd name="T45" fmla="*/ 2147483647 h 2198"/>
                  <a:gd name="T46" fmla="*/ 2147483647 w 2342"/>
                  <a:gd name="T47" fmla="*/ 2147483647 h 2198"/>
                  <a:gd name="T48" fmla="*/ 2147483647 w 2342"/>
                  <a:gd name="T49" fmla="*/ 2147483647 h 2198"/>
                  <a:gd name="T50" fmla="*/ 2147483647 w 2342"/>
                  <a:gd name="T51" fmla="*/ 2147483647 h 2198"/>
                  <a:gd name="T52" fmla="*/ 2147483647 w 2342"/>
                  <a:gd name="T53" fmla="*/ 2147483647 h 2198"/>
                  <a:gd name="T54" fmla="*/ 2147483647 w 2342"/>
                  <a:gd name="T55" fmla="*/ 2147483647 h 2198"/>
                  <a:gd name="T56" fmla="*/ 2147483647 w 2342"/>
                  <a:gd name="T57" fmla="*/ 2147483647 h 2198"/>
                  <a:gd name="T58" fmla="*/ 2147483647 w 2342"/>
                  <a:gd name="T59" fmla="*/ 2147483647 h 2198"/>
                  <a:gd name="T60" fmla="*/ 2147483647 w 2342"/>
                  <a:gd name="T61" fmla="*/ 2147483647 h 2198"/>
                  <a:gd name="T62" fmla="*/ 2147483647 w 2342"/>
                  <a:gd name="T63" fmla="*/ 2147483647 h 2198"/>
                  <a:gd name="T64" fmla="*/ 2147483647 w 2342"/>
                  <a:gd name="T65" fmla="*/ 2147483647 h 2198"/>
                  <a:gd name="T66" fmla="*/ 2147483647 w 2342"/>
                  <a:gd name="T67" fmla="*/ 2147483647 h 2198"/>
                  <a:gd name="T68" fmla="*/ 2147483647 w 2342"/>
                  <a:gd name="T69" fmla="*/ 2147483647 h 2198"/>
                  <a:gd name="T70" fmla="*/ 2147483647 w 2342"/>
                  <a:gd name="T71" fmla="*/ 2147483647 h 2198"/>
                  <a:gd name="T72" fmla="*/ 2147483647 w 2342"/>
                  <a:gd name="T73" fmla="*/ 2147483647 h 2198"/>
                  <a:gd name="T74" fmla="*/ 2147483647 w 2342"/>
                  <a:gd name="T75" fmla="*/ 2147483647 h 2198"/>
                  <a:gd name="T76" fmla="*/ 2147483647 w 2342"/>
                  <a:gd name="T77" fmla="*/ 2147483647 h 2198"/>
                  <a:gd name="T78" fmla="*/ 2147483647 w 2342"/>
                  <a:gd name="T79" fmla="*/ 2147483647 h 2198"/>
                  <a:gd name="T80" fmla="*/ 2147483647 w 2342"/>
                  <a:gd name="T81" fmla="*/ 2147483647 h 2198"/>
                  <a:gd name="T82" fmla="*/ 2147483647 w 2342"/>
                  <a:gd name="T83" fmla="*/ 2147483647 h 2198"/>
                  <a:gd name="T84" fmla="*/ 2147483647 w 2342"/>
                  <a:gd name="T85" fmla="*/ 2147483647 h 2198"/>
                  <a:gd name="T86" fmla="*/ 2147483647 w 2342"/>
                  <a:gd name="T87" fmla="*/ 2147483647 h 2198"/>
                  <a:gd name="T88" fmla="*/ 2147483647 w 2342"/>
                  <a:gd name="T89" fmla="*/ 2147483647 h 2198"/>
                  <a:gd name="T90" fmla="*/ 2147483647 w 2342"/>
                  <a:gd name="T91" fmla="*/ 2147483647 h 2198"/>
                  <a:gd name="T92" fmla="*/ 2147483647 w 2342"/>
                  <a:gd name="T93" fmla="*/ 2147483647 h 2198"/>
                  <a:gd name="T94" fmla="*/ 2147483647 w 2342"/>
                  <a:gd name="T95" fmla="*/ 2147483647 h 2198"/>
                  <a:gd name="T96" fmla="*/ 2147483647 w 2342"/>
                  <a:gd name="T97" fmla="*/ 2147483647 h 2198"/>
                  <a:gd name="T98" fmla="*/ 2147483647 w 2342"/>
                  <a:gd name="T99" fmla="*/ 2147483647 h 2198"/>
                  <a:gd name="T100" fmla="*/ 2147483647 w 2342"/>
                  <a:gd name="T101" fmla="*/ 2147483647 h 2198"/>
                  <a:gd name="T102" fmla="*/ 2147483647 w 2342"/>
                  <a:gd name="T103" fmla="*/ 2147483647 h 2198"/>
                  <a:gd name="T104" fmla="*/ 2147483647 w 2342"/>
                  <a:gd name="T105" fmla="*/ 2147483647 h 2198"/>
                  <a:gd name="T106" fmla="*/ 2147483647 w 2342"/>
                  <a:gd name="T107" fmla="*/ 2147483647 h 2198"/>
                  <a:gd name="T108" fmla="*/ 2147483647 w 2342"/>
                  <a:gd name="T109" fmla="*/ 2147483647 h 2198"/>
                  <a:gd name="T110" fmla="*/ 2147483647 w 2342"/>
                  <a:gd name="T111" fmla="*/ 2147483647 h 2198"/>
                  <a:gd name="T112" fmla="*/ 2147483647 w 2342"/>
                  <a:gd name="T113" fmla="*/ 2147483647 h 2198"/>
                  <a:gd name="T114" fmla="*/ 2147483647 w 2342"/>
                  <a:gd name="T115" fmla="*/ 2147483647 h 2198"/>
                  <a:gd name="T116" fmla="*/ 2147483647 w 2342"/>
                  <a:gd name="T117" fmla="*/ 2147483647 h 2198"/>
                  <a:gd name="T118" fmla="*/ 2147483647 w 2342"/>
                  <a:gd name="T119" fmla="*/ 2147483647 h 2198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  <a:gd name="T132" fmla="*/ 0 60000 65536"/>
                  <a:gd name="T133" fmla="*/ 0 60000 65536"/>
                  <a:gd name="T134" fmla="*/ 0 60000 65536"/>
                  <a:gd name="T135" fmla="*/ 0 60000 65536"/>
                  <a:gd name="T136" fmla="*/ 0 60000 65536"/>
                  <a:gd name="T137" fmla="*/ 0 60000 65536"/>
                  <a:gd name="T138" fmla="*/ 0 60000 65536"/>
                  <a:gd name="T139" fmla="*/ 0 60000 65536"/>
                  <a:gd name="T140" fmla="*/ 0 60000 65536"/>
                  <a:gd name="T141" fmla="*/ 0 60000 65536"/>
                  <a:gd name="T142" fmla="*/ 0 60000 65536"/>
                  <a:gd name="T143" fmla="*/ 0 60000 65536"/>
                  <a:gd name="T144" fmla="*/ 0 60000 65536"/>
                  <a:gd name="T145" fmla="*/ 0 60000 65536"/>
                  <a:gd name="T146" fmla="*/ 0 60000 65536"/>
                  <a:gd name="T147" fmla="*/ 0 60000 65536"/>
                  <a:gd name="T148" fmla="*/ 0 60000 65536"/>
                  <a:gd name="T149" fmla="*/ 0 60000 65536"/>
                  <a:gd name="T150" fmla="*/ 0 60000 65536"/>
                  <a:gd name="T151" fmla="*/ 0 60000 65536"/>
                  <a:gd name="T152" fmla="*/ 0 60000 65536"/>
                  <a:gd name="T153" fmla="*/ 0 60000 65536"/>
                  <a:gd name="T154" fmla="*/ 0 60000 65536"/>
                  <a:gd name="T155" fmla="*/ 0 60000 65536"/>
                  <a:gd name="T156" fmla="*/ 0 60000 65536"/>
                  <a:gd name="T157" fmla="*/ 0 60000 65536"/>
                  <a:gd name="T158" fmla="*/ 0 60000 65536"/>
                  <a:gd name="T159" fmla="*/ 0 60000 65536"/>
                  <a:gd name="T160" fmla="*/ 0 60000 65536"/>
                  <a:gd name="T161" fmla="*/ 0 60000 65536"/>
                  <a:gd name="T162" fmla="*/ 0 60000 65536"/>
                  <a:gd name="T163" fmla="*/ 0 60000 65536"/>
                  <a:gd name="T164" fmla="*/ 0 60000 65536"/>
                  <a:gd name="T165" fmla="*/ 0 60000 65536"/>
                  <a:gd name="T166" fmla="*/ 0 60000 65536"/>
                  <a:gd name="T167" fmla="*/ 0 60000 65536"/>
                  <a:gd name="T168" fmla="*/ 0 60000 65536"/>
                  <a:gd name="T169" fmla="*/ 0 60000 65536"/>
                  <a:gd name="T170" fmla="*/ 0 60000 65536"/>
                  <a:gd name="T171" fmla="*/ 0 60000 65536"/>
                  <a:gd name="T172" fmla="*/ 0 60000 65536"/>
                  <a:gd name="T173" fmla="*/ 0 60000 65536"/>
                  <a:gd name="T174" fmla="*/ 0 60000 65536"/>
                  <a:gd name="T175" fmla="*/ 0 60000 65536"/>
                  <a:gd name="T176" fmla="*/ 0 60000 65536"/>
                  <a:gd name="T177" fmla="*/ 0 60000 65536"/>
                  <a:gd name="T178" fmla="*/ 0 60000 65536"/>
                  <a:gd name="T179" fmla="*/ 0 60000 65536"/>
                  <a:gd name="T180" fmla="*/ 0 w 2342"/>
                  <a:gd name="T181" fmla="*/ 0 h 2198"/>
                  <a:gd name="T182" fmla="*/ 2342 w 2342"/>
                  <a:gd name="T183" fmla="*/ 2198 h 2198"/>
                </a:gdLst>
                <a:ahLst/>
                <a:cxnLst>
                  <a:cxn ang="T120">
                    <a:pos x="T0" y="T1"/>
                  </a:cxn>
                  <a:cxn ang="T121">
                    <a:pos x="T2" y="T3"/>
                  </a:cxn>
                  <a:cxn ang="T122">
                    <a:pos x="T4" y="T5"/>
                  </a:cxn>
                  <a:cxn ang="T123">
                    <a:pos x="T6" y="T7"/>
                  </a:cxn>
                  <a:cxn ang="T124">
                    <a:pos x="T8" y="T9"/>
                  </a:cxn>
                  <a:cxn ang="T125">
                    <a:pos x="T10" y="T11"/>
                  </a:cxn>
                  <a:cxn ang="T126">
                    <a:pos x="T12" y="T13"/>
                  </a:cxn>
                  <a:cxn ang="T127">
                    <a:pos x="T14" y="T15"/>
                  </a:cxn>
                  <a:cxn ang="T128">
                    <a:pos x="T16" y="T17"/>
                  </a:cxn>
                  <a:cxn ang="T129">
                    <a:pos x="T18" y="T19"/>
                  </a:cxn>
                  <a:cxn ang="T130">
                    <a:pos x="T20" y="T21"/>
                  </a:cxn>
                  <a:cxn ang="T131">
                    <a:pos x="T22" y="T23"/>
                  </a:cxn>
                  <a:cxn ang="T132">
                    <a:pos x="T24" y="T25"/>
                  </a:cxn>
                  <a:cxn ang="T133">
                    <a:pos x="T26" y="T27"/>
                  </a:cxn>
                  <a:cxn ang="T134">
                    <a:pos x="T28" y="T29"/>
                  </a:cxn>
                  <a:cxn ang="T135">
                    <a:pos x="T30" y="T31"/>
                  </a:cxn>
                  <a:cxn ang="T136">
                    <a:pos x="T32" y="T33"/>
                  </a:cxn>
                  <a:cxn ang="T137">
                    <a:pos x="T34" y="T35"/>
                  </a:cxn>
                  <a:cxn ang="T138">
                    <a:pos x="T36" y="T37"/>
                  </a:cxn>
                  <a:cxn ang="T139">
                    <a:pos x="T38" y="T39"/>
                  </a:cxn>
                  <a:cxn ang="T140">
                    <a:pos x="T40" y="T41"/>
                  </a:cxn>
                  <a:cxn ang="T141">
                    <a:pos x="T42" y="T43"/>
                  </a:cxn>
                  <a:cxn ang="T142">
                    <a:pos x="T44" y="T45"/>
                  </a:cxn>
                  <a:cxn ang="T143">
                    <a:pos x="T46" y="T47"/>
                  </a:cxn>
                  <a:cxn ang="T144">
                    <a:pos x="T48" y="T49"/>
                  </a:cxn>
                  <a:cxn ang="T145">
                    <a:pos x="T50" y="T51"/>
                  </a:cxn>
                  <a:cxn ang="T146">
                    <a:pos x="T52" y="T53"/>
                  </a:cxn>
                  <a:cxn ang="T147">
                    <a:pos x="T54" y="T55"/>
                  </a:cxn>
                  <a:cxn ang="T148">
                    <a:pos x="T56" y="T57"/>
                  </a:cxn>
                  <a:cxn ang="T149">
                    <a:pos x="T58" y="T59"/>
                  </a:cxn>
                  <a:cxn ang="T150">
                    <a:pos x="T60" y="T61"/>
                  </a:cxn>
                  <a:cxn ang="T151">
                    <a:pos x="T62" y="T63"/>
                  </a:cxn>
                  <a:cxn ang="T152">
                    <a:pos x="T64" y="T65"/>
                  </a:cxn>
                  <a:cxn ang="T153">
                    <a:pos x="T66" y="T67"/>
                  </a:cxn>
                  <a:cxn ang="T154">
                    <a:pos x="T68" y="T69"/>
                  </a:cxn>
                  <a:cxn ang="T155">
                    <a:pos x="T70" y="T71"/>
                  </a:cxn>
                  <a:cxn ang="T156">
                    <a:pos x="T72" y="T73"/>
                  </a:cxn>
                  <a:cxn ang="T157">
                    <a:pos x="T74" y="T75"/>
                  </a:cxn>
                  <a:cxn ang="T158">
                    <a:pos x="T76" y="T77"/>
                  </a:cxn>
                  <a:cxn ang="T159">
                    <a:pos x="T78" y="T79"/>
                  </a:cxn>
                  <a:cxn ang="T160">
                    <a:pos x="T80" y="T81"/>
                  </a:cxn>
                  <a:cxn ang="T161">
                    <a:pos x="T82" y="T83"/>
                  </a:cxn>
                  <a:cxn ang="T162">
                    <a:pos x="T84" y="T85"/>
                  </a:cxn>
                  <a:cxn ang="T163">
                    <a:pos x="T86" y="T87"/>
                  </a:cxn>
                  <a:cxn ang="T164">
                    <a:pos x="T88" y="T89"/>
                  </a:cxn>
                  <a:cxn ang="T165">
                    <a:pos x="T90" y="T91"/>
                  </a:cxn>
                  <a:cxn ang="T166">
                    <a:pos x="T92" y="T93"/>
                  </a:cxn>
                  <a:cxn ang="T167">
                    <a:pos x="T94" y="T95"/>
                  </a:cxn>
                  <a:cxn ang="T168">
                    <a:pos x="T96" y="T97"/>
                  </a:cxn>
                  <a:cxn ang="T169">
                    <a:pos x="T98" y="T99"/>
                  </a:cxn>
                  <a:cxn ang="T170">
                    <a:pos x="T100" y="T101"/>
                  </a:cxn>
                  <a:cxn ang="T171">
                    <a:pos x="T102" y="T103"/>
                  </a:cxn>
                  <a:cxn ang="T172">
                    <a:pos x="T104" y="T105"/>
                  </a:cxn>
                  <a:cxn ang="T173">
                    <a:pos x="T106" y="T107"/>
                  </a:cxn>
                  <a:cxn ang="T174">
                    <a:pos x="T108" y="T109"/>
                  </a:cxn>
                  <a:cxn ang="T175">
                    <a:pos x="T110" y="T111"/>
                  </a:cxn>
                  <a:cxn ang="T176">
                    <a:pos x="T112" y="T113"/>
                  </a:cxn>
                  <a:cxn ang="T177">
                    <a:pos x="T114" y="T115"/>
                  </a:cxn>
                  <a:cxn ang="T178">
                    <a:pos x="T116" y="T117"/>
                  </a:cxn>
                  <a:cxn ang="T179">
                    <a:pos x="T118" y="T119"/>
                  </a:cxn>
                </a:cxnLst>
                <a:rect l="T180" t="T181" r="T182" b="T183"/>
                <a:pathLst>
                  <a:path w="2342" h="2198">
                    <a:moveTo>
                      <a:pt x="1264" y="2198"/>
                    </a:moveTo>
                    <a:lnTo>
                      <a:pt x="1354" y="2130"/>
                    </a:lnTo>
                    <a:lnTo>
                      <a:pt x="1443" y="2061"/>
                    </a:lnTo>
                    <a:lnTo>
                      <a:pt x="1533" y="1993"/>
                    </a:lnTo>
                    <a:lnTo>
                      <a:pt x="1623" y="1924"/>
                    </a:lnTo>
                    <a:lnTo>
                      <a:pt x="1713" y="1856"/>
                    </a:lnTo>
                    <a:lnTo>
                      <a:pt x="1803" y="1788"/>
                    </a:lnTo>
                    <a:lnTo>
                      <a:pt x="1893" y="1719"/>
                    </a:lnTo>
                    <a:lnTo>
                      <a:pt x="1983" y="1651"/>
                    </a:lnTo>
                    <a:lnTo>
                      <a:pt x="2073" y="1583"/>
                    </a:lnTo>
                    <a:lnTo>
                      <a:pt x="2163" y="1514"/>
                    </a:lnTo>
                    <a:lnTo>
                      <a:pt x="2252" y="1446"/>
                    </a:lnTo>
                    <a:lnTo>
                      <a:pt x="2342" y="1378"/>
                    </a:lnTo>
                    <a:lnTo>
                      <a:pt x="2312" y="1338"/>
                    </a:lnTo>
                    <a:lnTo>
                      <a:pt x="2282" y="1300"/>
                    </a:lnTo>
                    <a:lnTo>
                      <a:pt x="2250" y="1261"/>
                    </a:lnTo>
                    <a:lnTo>
                      <a:pt x="2219" y="1223"/>
                    </a:lnTo>
                    <a:lnTo>
                      <a:pt x="2187" y="1185"/>
                    </a:lnTo>
                    <a:lnTo>
                      <a:pt x="2154" y="1148"/>
                    </a:lnTo>
                    <a:lnTo>
                      <a:pt x="2121" y="1111"/>
                    </a:lnTo>
                    <a:lnTo>
                      <a:pt x="2088" y="1075"/>
                    </a:lnTo>
                    <a:lnTo>
                      <a:pt x="2054" y="1038"/>
                    </a:lnTo>
                    <a:lnTo>
                      <a:pt x="2019" y="1003"/>
                    </a:lnTo>
                    <a:lnTo>
                      <a:pt x="1985" y="967"/>
                    </a:lnTo>
                    <a:lnTo>
                      <a:pt x="1949" y="933"/>
                    </a:lnTo>
                    <a:lnTo>
                      <a:pt x="1914" y="898"/>
                    </a:lnTo>
                    <a:lnTo>
                      <a:pt x="1878" y="864"/>
                    </a:lnTo>
                    <a:lnTo>
                      <a:pt x="1841" y="831"/>
                    </a:lnTo>
                    <a:lnTo>
                      <a:pt x="1805" y="797"/>
                    </a:lnTo>
                    <a:lnTo>
                      <a:pt x="1767" y="765"/>
                    </a:lnTo>
                    <a:lnTo>
                      <a:pt x="1730" y="733"/>
                    </a:lnTo>
                    <a:lnTo>
                      <a:pt x="1692" y="701"/>
                    </a:lnTo>
                    <a:lnTo>
                      <a:pt x="1653" y="670"/>
                    </a:lnTo>
                    <a:lnTo>
                      <a:pt x="1614" y="639"/>
                    </a:lnTo>
                    <a:lnTo>
                      <a:pt x="1575" y="609"/>
                    </a:lnTo>
                    <a:lnTo>
                      <a:pt x="1536" y="579"/>
                    </a:lnTo>
                    <a:lnTo>
                      <a:pt x="1496" y="549"/>
                    </a:lnTo>
                    <a:lnTo>
                      <a:pt x="1456" y="521"/>
                    </a:lnTo>
                    <a:lnTo>
                      <a:pt x="1415" y="492"/>
                    </a:lnTo>
                    <a:lnTo>
                      <a:pt x="1374" y="464"/>
                    </a:lnTo>
                    <a:lnTo>
                      <a:pt x="1333" y="437"/>
                    </a:lnTo>
                    <a:lnTo>
                      <a:pt x="1291" y="410"/>
                    </a:lnTo>
                    <a:lnTo>
                      <a:pt x="1249" y="384"/>
                    </a:lnTo>
                    <a:lnTo>
                      <a:pt x="1207" y="358"/>
                    </a:lnTo>
                    <a:lnTo>
                      <a:pt x="1165" y="333"/>
                    </a:lnTo>
                    <a:lnTo>
                      <a:pt x="1122" y="308"/>
                    </a:lnTo>
                    <a:lnTo>
                      <a:pt x="1079" y="283"/>
                    </a:lnTo>
                    <a:lnTo>
                      <a:pt x="1035" y="260"/>
                    </a:lnTo>
                    <a:lnTo>
                      <a:pt x="991" y="236"/>
                    </a:lnTo>
                    <a:lnTo>
                      <a:pt x="947" y="214"/>
                    </a:lnTo>
                    <a:lnTo>
                      <a:pt x="903" y="192"/>
                    </a:lnTo>
                    <a:lnTo>
                      <a:pt x="858" y="170"/>
                    </a:lnTo>
                    <a:lnTo>
                      <a:pt x="813" y="149"/>
                    </a:lnTo>
                    <a:lnTo>
                      <a:pt x="768" y="128"/>
                    </a:lnTo>
                    <a:lnTo>
                      <a:pt x="723" y="108"/>
                    </a:lnTo>
                    <a:lnTo>
                      <a:pt x="678" y="89"/>
                    </a:lnTo>
                    <a:lnTo>
                      <a:pt x="632" y="70"/>
                    </a:lnTo>
                    <a:lnTo>
                      <a:pt x="586" y="52"/>
                    </a:lnTo>
                    <a:lnTo>
                      <a:pt x="540" y="34"/>
                    </a:lnTo>
                    <a:lnTo>
                      <a:pt x="493" y="17"/>
                    </a:lnTo>
                    <a:lnTo>
                      <a:pt x="447" y="0"/>
                    </a:lnTo>
                    <a:lnTo>
                      <a:pt x="409" y="107"/>
                    </a:lnTo>
                    <a:lnTo>
                      <a:pt x="372" y="213"/>
                    </a:lnTo>
                    <a:lnTo>
                      <a:pt x="335" y="320"/>
                    </a:lnTo>
                    <a:lnTo>
                      <a:pt x="298" y="427"/>
                    </a:lnTo>
                    <a:lnTo>
                      <a:pt x="260" y="533"/>
                    </a:lnTo>
                    <a:lnTo>
                      <a:pt x="223" y="640"/>
                    </a:lnTo>
                    <a:lnTo>
                      <a:pt x="186" y="747"/>
                    </a:lnTo>
                    <a:lnTo>
                      <a:pt x="149" y="853"/>
                    </a:lnTo>
                    <a:lnTo>
                      <a:pt x="111" y="960"/>
                    </a:lnTo>
                    <a:lnTo>
                      <a:pt x="74" y="1066"/>
                    </a:lnTo>
                    <a:lnTo>
                      <a:pt x="37" y="1173"/>
                    </a:lnTo>
                    <a:lnTo>
                      <a:pt x="0" y="1280"/>
                    </a:lnTo>
                    <a:lnTo>
                      <a:pt x="31" y="1291"/>
                    </a:lnTo>
                    <a:lnTo>
                      <a:pt x="62" y="1302"/>
                    </a:lnTo>
                    <a:lnTo>
                      <a:pt x="93" y="1314"/>
                    </a:lnTo>
                    <a:lnTo>
                      <a:pt x="123" y="1326"/>
                    </a:lnTo>
                    <a:lnTo>
                      <a:pt x="154" y="1339"/>
                    </a:lnTo>
                    <a:lnTo>
                      <a:pt x="184" y="1352"/>
                    </a:lnTo>
                    <a:lnTo>
                      <a:pt x="214" y="1365"/>
                    </a:lnTo>
                    <a:lnTo>
                      <a:pt x="244" y="1379"/>
                    </a:lnTo>
                    <a:lnTo>
                      <a:pt x="274" y="1393"/>
                    </a:lnTo>
                    <a:lnTo>
                      <a:pt x="304" y="1407"/>
                    </a:lnTo>
                    <a:lnTo>
                      <a:pt x="334" y="1422"/>
                    </a:lnTo>
                    <a:lnTo>
                      <a:pt x="363" y="1437"/>
                    </a:lnTo>
                    <a:lnTo>
                      <a:pt x="392" y="1453"/>
                    </a:lnTo>
                    <a:lnTo>
                      <a:pt x="421" y="1468"/>
                    </a:lnTo>
                    <a:lnTo>
                      <a:pt x="450" y="1485"/>
                    </a:lnTo>
                    <a:lnTo>
                      <a:pt x="478" y="1501"/>
                    </a:lnTo>
                    <a:lnTo>
                      <a:pt x="507" y="1518"/>
                    </a:lnTo>
                    <a:lnTo>
                      <a:pt x="535" y="1535"/>
                    </a:lnTo>
                    <a:lnTo>
                      <a:pt x="563" y="1553"/>
                    </a:lnTo>
                    <a:lnTo>
                      <a:pt x="591" y="1571"/>
                    </a:lnTo>
                    <a:lnTo>
                      <a:pt x="618" y="1589"/>
                    </a:lnTo>
                    <a:lnTo>
                      <a:pt x="645" y="1608"/>
                    </a:lnTo>
                    <a:lnTo>
                      <a:pt x="672" y="1626"/>
                    </a:lnTo>
                    <a:lnTo>
                      <a:pt x="699" y="1646"/>
                    </a:lnTo>
                    <a:lnTo>
                      <a:pt x="726" y="1665"/>
                    </a:lnTo>
                    <a:lnTo>
                      <a:pt x="752" y="1685"/>
                    </a:lnTo>
                    <a:lnTo>
                      <a:pt x="778" y="1705"/>
                    </a:lnTo>
                    <a:lnTo>
                      <a:pt x="804" y="1726"/>
                    </a:lnTo>
                    <a:lnTo>
                      <a:pt x="830" y="1747"/>
                    </a:lnTo>
                    <a:lnTo>
                      <a:pt x="855" y="1768"/>
                    </a:lnTo>
                    <a:lnTo>
                      <a:pt x="880" y="1789"/>
                    </a:lnTo>
                    <a:lnTo>
                      <a:pt x="905" y="1811"/>
                    </a:lnTo>
                    <a:lnTo>
                      <a:pt x="930" y="1833"/>
                    </a:lnTo>
                    <a:lnTo>
                      <a:pt x="954" y="1856"/>
                    </a:lnTo>
                    <a:lnTo>
                      <a:pt x="978" y="1878"/>
                    </a:lnTo>
                    <a:lnTo>
                      <a:pt x="1002" y="1901"/>
                    </a:lnTo>
                    <a:lnTo>
                      <a:pt x="1025" y="1924"/>
                    </a:lnTo>
                    <a:lnTo>
                      <a:pt x="1048" y="1948"/>
                    </a:lnTo>
                    <a:lnTo>
                      <a:pt x="1071" y="1972"/>
                    </a:lnTo>
                    <a:lnTo>
                      <a:pt x="1094" y="1996"/>
                    </a:lnTo>
                    <a:lnTo>
                      <a:pt x="1116" y="2020"/>
                    </a:lnTo>
                    <a:lnTo>
                      <a:pt x="1138" y="2045"/>
                    </a:lnTo>
                    <a:lnTo>
                      <a:pt x="1160" y="2070"/>
                    </a:lnTo>
                    <a:lnTo>
                      <a:pt x="1181" y="2095"/>
                    </a:lnTo>
                    <a:lnTo>
                      <a:pt x="1202" y="2120"/>
                    </a:lnTo>
                    <a:lnTo>
                      <a:pt x="1223" y="2146"/>
                    </a:lnTo>
                    <a:lnTo>
                      <a:pt x="1244" y="2172"/>
                    </a:lnTo>
                    <a:lnTo>
                      <a:pt x="1264" y="2198"/>
                    </a:lnTo>
                  </a:path>
                </a:pathLst>
              </a:custGeom>
              <a:solidFill>
                <a:srgbClr val="FFFF57"/>
              </a:solidFill>
              <a:ln w="25400">
                <a:noFill/>
                <a:prstDash val="solid"/>
                <a:round/>
                <a:headEnd/>
                <a:tailEnd/>
              </a:ln>
              <a:effectLst>
                <a:outerShdw blurRad="44450" dist="27940" dir="5400000" algn="ctr">
                  <a:srgbClr val="000000">
                    <a:alpha val="32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balanced" dir="t">
                  <a:rot lat="0" lon="0" rev="8700000"/>
                </a:lightRig>
              </a:scene3d>
              <a:sp3d>
                <a:bevelT w="190500" h="38100"/>
              </a:sp3d>
            </xdr:spPr>
          </xdr:sp>
          <xdr:sp macro="" textlink="">
            <xdr:nvSpPr>
              <xdr:cNvPr id="82" name="Freeform 372"/>
              <xdr:cNvSpPr>
                <a:spLocks/>
              </xdr:cNvSpPr>
            </xdr:nvSpPr>
            <xdr:spPr bwMode="auto">
              <a:xfrm>
                <a:off x="2021846" y="4348766"/>
                <a:ext cx="528440" cy="613711"/>
              </a:xfrm>
              <a:custGeom>
                <a:avLst/>
                <a:gdLst>
                  <a:gd name="T0" fmla="*/ 2147483647 w 1838"/>
                  <a:gd name="T1" fmla="*/ 2147483647 h 2258"/>
                  <a:gd name="T2" fmla="*/ 2147483647 w 1838"/>
                  <a:gd name="T3" fmla="*/ 2147483647 h 2258"/>
                  <a:gd name="T4" fmla="*/ 2147483647 w 1838"/>
                  <a:gd name="T5" fmla="*/ 2147483647 h 2258"/>
                  <a:gd name="T6" fmla="*/ 2147483647 w 1838"/>
                  <a:gd name="T7" fmla="*/ 2147483647 h 2258"/>
                  <a:gd name="T8" fmla="*/ 2147483647 w 1838"/>
                  <a:gd name="T9" fmla="*/ 2147483647 h 2258"/>
                  <a:gd name="T10" fmla="*/ 2147483647 w 1838"/>
                  <a:gd name="T11" fmla="*/ 2147483647 h 2258"/>
                  <a:gd name="T12" fmla="*/ 2147483647 w 1838"/>
                  <a:gd name="T13" fmla="*/ 2147483647 h 2258"/>
                  <a:gd name="T14" fmla="*/ 2147483647 w 1838"/>
                  <a:gd name="T15" fmla="*/ 2147483647 h 2258"/>
                  <a:gd name="T16" fmla="*/ 2147483647 w 1838"/>
                  <a:gd name="T17" fmla="*/ 2147483647 h 2258"/>
                  <a:gd name="T18" fmla="*/ 2147483647 w 1838"/>
                  <a:gd name="T19" fmla="*/ 2147483647 h 2258"/>
                  <a:gd name="T20" fmla="*/ 2147483647 w 1838"/>
                  <a:gd name="T21" fmla="*/ 2147483647 h 2258"/>
                  <a:gd name="T22" fmla="*/ 2147483647 w 1838"/>
                  <a:gd name="T23" fmla="*/ 2147483647 h 2258"/>
                  <a:gd name="T24" fmla="*/ 2147483647 w 1838"/>
                  <a:gd name="T25" fmla="*/ 2147483647 h 2258"/>
                  <a:gd name="T26" fmla="*/ 2147483647 w 1838"/>
                  <a:gd name="T27" fmla="*/ 2147483647 h 2258"/>
                  <a:gd name="T28" fmla="*/ 2147483647 w 1838"/>
                  <a:gd name="T29" fmla="*/ 2147483647 h 2258"/>
                  <a:gd name="T30" fmla="*/ 2147483647 w 1838"/>
                  <a:gd name="T31" fmla="*/ 2147483647 h 2258"/>
                  <a:gd name="T32" fmla="*/ 2147483647 w 1838"/>
                  <a:gd name="T33" fmla="*/ 2147483647 h 2258"/>
                  <a:gd name="T34" fmla="*/ 2147483647 w 1838"/>
                  <a:gd name="T35" fmla="*/ 2147483647 h 2258"/>
                  <a:gd name="T36" fmla="*/ 2147483647 w 1838"/>
                  <a:gd name="T37" fmla="*/ 2147483647 h 2258"/>
                  <a:gd name="T38" fmla="*/ 2147483647 w 1838"/>
                  <a:gd name="T39" fmla="*/ 2147483647 h 2258"/>
                  <a:gd name="T40" fmla="*/ 2147483647 w 1838"/>
                  <a:gd name="T41" fmla="*/ 2147483647 h 2258"/>
                  <a:gd name="T42" fmla="*/ 2147483647 w 1838"/>
                  <a:gd name="T43" fmla="*/ 2147483647 h 2258"/>
                  <a:gd name="T44" fmla="*/ 2147483647 w 1838"/>
                  <a:gd name="T45" fmla="*/ 2147483647 h 2258"/>
                  <a:gd name="T46" fmla="*/ 2147483647 w 1838"/>
                  <a:gd name="T47" fmla="*/ 2147483647 h 2258"/>
                  <a:gd name="T48" fmla="*/ 2147483647 w 1838"/>
                  <a:gd name="T49" fmla="*/ 2147483647 h 2258"/>
                  <a:gd name="T50" fmla="*/ 2147483647 w 1838"/>
                  <a:gd name="T51" fmla="*/ 2147483647 h 2258"/>
                  <a:gd name="T52" fmla="*/ 2147483647 w 1838"/>
                  <a:gd name="T53" fmla="*/ 2147483647 h 2258"/>
                  <a:gd name="T54" fmla="*/ 2147483647 w 1838"/>
                  <a:gd name="T55" fmla="*/ 2147483647 h 2258"/>
                  <a:gd name="T56" fmla="*/ 2147483647 w 1838"/>
                  <a:gd name="T57" fmla="*/ 2147483647 h 2258"/>
                  <a:gd name="T58" fmla="*/ 2147483647 w 1838"/>
                  <a:gd name="T59" fmla="*/ 2147483647 h 2258"/>
                  <a:gd name="T60" fmla="*/ 2147483647 w 1838"/>
                  <a:gd name="T61" fmla="*/ 2147483647 h 2258"/>
                  <a:gd name="T62" fmla="*/ 2147483647 w 1838"/>
                  <a:gd name="T63" fmla="*/ 2147483647 h 2258"/>
                  <a:gd name="T64" fmla="*/ 2147483647 w 1838"/>
                  <a:gd name="T65" fmla="*/ 2147483647 h 2258"/>
                  <a:gd name="T66" fmla="*/ 2147483647 w 1838"/>
                  <a:gd name="T67" fmla="*/ 2147483647 h 2258"/>
                  <a:gd name="T68" fmla="*/ 2147483647 w 1838"/>
                  <a:gd name="T69" fmla="*/ 2147483647 h 2258"/>
                  <a:gd name="T70" fmla="*/ 2147483647 w 1838"/>
                  <a:gd name="T71" fmla="*/ 2147483647 h 2258"/>
                  <a:gd name="T72" fmla="*/ 2147483647 w 1838"/>
                  <a:gd name="T73" fmla="*/ 2147483647 h 2258"/>
                  <a:gd name="T74" fmla="*/ 2147483647 w 1838"/>
                  <a:gd name="T75" fmla="*/ 2147483647 h 2258"/>
                  <a:gd name="T76" fmla="*/ 2147483647 w 1838"/>
                  <a:gd name="T77" fmla="*/ 2147483647 h 2258"/>
                  <a:gd name="T78" fmla="*/ 2147483647 w 1838"/>
                  <a:gd name="T79" fmla="*/ 2147483647 h 2258"/>
                  <a:gd name="T80" fmla="*/ 2147483647 w 1838"/>
                  <a:gd name="T81" fmla="*/ 2147483647 h 2258"/>
                  <a:gd name="T82" fmla="*/ 2147483647 w 1838"/>
                  <a:gd name="T83" fmla="*/ 2147483647 h 2258"/>
                  <a:gd name="T84" fmla="*/ 2147483647 w 1838"/>
                  <a:gd name="T85" fmla="*/ 2147483647 h 2258"/>
                  <a:gd name="T86" fmla="*/ 2147483647 w 1838"/>
                  <a:gd name="T87" fmla="*/ 2147483647 h 2258"/>
                  <a:gd name="T88" fmla="*/ 2147483647 w 1838"/>
                  <a:gd name="T89" fmla="*/ 2147483647 h 2258"/>
                  <a:gd name="T90" fmla="*/ 2147483647 w 1838"/>
                  <a:gd name="T91" fmla="*/ 2147483647 h 2258"/>
                  <a:gd name="T92" fmla="*/ 2147483647 w 1838"/>
                  <a:gd name="T93" fmla="*/ 2147483647 h 2258"/>
                  <a:gd name="T94" fmla="*/ 2147483647 w 1838"/>
                  <a:gd name="T95" fmla="*/ 2147483647 h 2258"/>
                  <a:gd name="T96" fmla="*/ 2147483647 w 1838"/>
                  <a:gd name="T97" fmla="*/ 2147483647 h 2258"/>
                  <a:gd name="T98" fmla="*/ 2147483647 w 1838"/>
                  <a:gd name="T99" fmla="*/ 2147483647 h 2258"/>
                  <a:gd name="T100" fmla="*/ 2147483647 w 1838"/>
                  <a:gd name="T101" fmla="*/ 2147483647 h 2258"/>
                  <a:gd name="T102" fmla="*/ 2147483647 w 1838"/>
                  <a:gd name="T103" fmla="*/ 2147483647 h 2258"/>
                  <a:gd name="T104" fmla="*/ 2147483647 w 1838"/>
                  <a:gd name="T105" fmla="*/ 2147483647 h 2258"/>
                  <a:gd name="T106" fmla="*/ 2147483647 w 1838"/>
                  <a:gd name="T107" fmla="*/ 2147483647 h 2258"/>
                  <a:gd name="T108" fmla="*/ 2147483647 w 1838"/>
                  <a:gd name="T109" fmla="*/ 2147483647 h 2258"/>
                  <a:gd name="T110" fmla="*/ 2147483647 w 1838"/>
                  <a:gd name="T111" fmla="*/ 2147483647 h 2258"/>
                  <a:gd name="T112" fmla="*/ 2147483647 w 1838"/>
                  <a:gd name="T113" fmla="*/ 2147483647 h 2258"/>
                  <a:gd name="T114" fmla="*/ 2147483647 w 1838"/>
                  <a:gd name="T115" fmla="*/ 2147483647 h 2258"/>
                  <a:gd name="T116" fmla="*/ 2147483647 w 1838"/>
                  <a:gd name="T117" fmla="*/ 2147483647 h 2258"/>
                  <a:gd name="T118" fmla="*/ 2147483647 w 1838"/>
                  <a:gd name="T119" fmla="*/ 2147483647 h 2258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  <a:gd name="T132" fmla="*/ 0 60000 65536"/>
                  <a:gd name="T133" fmla="*/ 0 60000 65536"/>
                  <a:gd name="T134" fmla="*/ 0 60000 65536"/>
                  <a:gd name="T135" fmla="*/ 0 60000 65536"/>
                  <a:gd name="T136" fmla="*/ 0 60000 65536"/>
                  <a:gd name="T137" fmla="*/ 0 60000 65536"/>
                  <a:gd name="T138" fmla="*/ 0 60000 65536"/>
                  <a:gd name="T139" fmla="*/ 0 60000 65536"/>
                  <a:gd name="T140" fmla="*/ 0 60000 65536"/>
                  <a:gd name="T141" fmla="*/ 0 60000 65536"/>
                  <a:gd name="T142" fmla="*/ 0 60000 65536"/>
                  <a:gd name="T143" fmla="*/ 0 60000 65536"/>
                  <a:gd name="T144" fmla="*/ 0 60000 65536"/>
                  <a:gd name="T145" fmla="*/ 0 60000 65536"/>
                  <a:gd name="T146" fmla="*/ 0 60000 65536"/>
                  <a:gd name="T147" fmla="*/ 0 60000 65536"/>
                  <a:gd name="T148" fmla="*/ 0 60000 65536"/>
                  <a:gd name="T149" fmla="*/ 0 60000 65536"/>
                  <a:gd name="T150" fmla="*/ 0 60000 65536"/>
                  <a:gd name="T151" fmla="*/ 0 60000 65536"/>
                  <a:gd name="T152" fmla="*/ 0 60000 65536"/>
                  <a:gd name="T153" fmla="*/ 0 60000 65536"/>
                  <a:gd name="T154" fmla="*/ 0 60000 65536"/>
                  <a:gd name="T155" fmla="*/ 0 60000 65536"/>
                  <a:gd name="T156" fmla="*/ 0 60000 65536"/>
                  <a:gd name="T157" fmla="*/ 0 60000 65536"/>
                  <a:gd name="T158" fmla="*/ 0 60000 65536"/>
                  <a:gd name="T159" fmla="*/ 0 60000 65536"/>
                  <a:gd name="T160" fmla="*/ 0 60000 65536"/>
                  <a:gd name="T161" fmla="*/ 0 60000 65536"/>
                  <a:gd name="T162" fmla="*/ 0 60000 65536"/>
                  <a:gd name="T163" fmla="*/ 0 60000 65536"/>
                  <a:gd name="T164" fmla="*/ 0 60000 65536"/>
                  <a:gd name="T165" fmla="*/ 0 60000 65536"/>
                  <a:gd name="T166" fmla="*/ 0 60000 65536"/>
                  <a:gd name="T167" fmla="*/ 0 60000 65536"/>
                  <a:gd name="T168" fmla="*/ 0 60000 65536"/>
                  <a:gd name="T169" fmla="*/ 0 60000 65536"/>
                  <a:gd name="T170" fmla="*/ 0 60000 65536"/>
                  <a:gd name="T171" fmla="*/ 0 60000 65536"/>
                  <a:gd name="T172" fmla="*/ 0 60000 65536"/>
                  <a:gd name="T173" fmla="*/ 0 60000 65536"/>
                  <a:gd name="T174" fmla="*/ 0 60000 65536"/>
                  <a:gd name="T175" fmla="*/ 0 60000 65536"/>
                  <a:gd name="T176" fmla="*/ 0 60000 65536"/>
                  <a:gd name="T177" fmla="*/ 0 60000 65536"/>
                  <a:gd name="T178" fmla="*/ 0 60000 65536"/>
                  <a:gd name="T179" fmla="*/ 0 60000 65536"/>
                  <a:gd name="T180" fmla="*/ 0 w 1838"/>
                  <a:gd name="T181" fmla="*/ 0 h 2258"/>
                  <a:gd name="T182" fmla="*/ 1838 w 1838"/>
                  <a:gd name="T183" fmla="*/ 2258 h 2258"/>
                </a:gdLst>
                <a:ahLst/>
                <a:cxnLst>
                  <a:cxn ang="T120">
                    <a:pos x="T0" y="T1"/>
                  </a:cxn>
                  <a:cxn ang="T121">
                    <a:pos x="T2" y="T3"/>
                  </a:cxn>
                  <a:cxn ang="T122">
                    <a:pos x="T4" y="T5"/>
                  </a:cxn>
                  <a:cxn ang="T123">
                    <a:pos x="T6" y="T7"/>
                  </a:cxn>
                  <a:cxn ang="T124">
                    <a:pos x="T8" y="T9"/>
                  </a:cxn>
                  <a:cxn ang="T125">
                    <a:pos x="T10" y="T11"/>
                  </a:cxn>
                  <a:cxn ang="T126">
                    <a:pos x="T12" y="T13"/>
                  </a:cxn>
                  <a:cxn ang="T127">
                    <a:pos x="T14" y="T15"/>
                  </a:cxn>
                  <a:cxn ang="T128">
                    <a:pos x="T16" y="T17"/>
                  </a:cxn>
                  <a:cxn ang="T129">
                    <a:pos x="T18" y="T19"/>
                  </a:cxn>
                  <a:cxn ang="T130">
                    <a:pos x="T20" y="T21"/>
                  </a:cxn>
                  <a:cxn ang="T131">
                    <a:pos x="T22" y="T23"/>
                  </a:cxn>
                  <a:cxn ang="T132">
                    <a:pos x="T24" y="T25"/>
                  </a:cxn>
                  <a:cxn ang="T133">
                    <a:pos x="T26" y="T27"/>
                  </a:cxn>
                  <a:cxn ang="T134">
                    <a:pos x="T28" y="T29"/>
                  </a:cxn>
                  <a:cxn ang="T135">
                    <a:pos x="T30" y="T31"/>
                  </a:cxn>
                  <a:cxn ang="T136">
                    <a:pos x="T32" y="T33"/>
                  </a:cxn>
                  <a:cxn ang="T137">
                    <a:pos x="T34" y="T35"/>
                  </a:cxn>
                  <a:cxn ang="T138">
                    <a:pos x="T36" y="T37"/>
                  </a:cxn>
                  <a:cxn ang="T139">
                    <a:pos x="T38" y="T39"/>
                  </a:cxn>
                  <a:cxn ang="T140">
                    <a:pos x="T40" y="T41"/>
                  </a:cxn>
                  <a:cxn ang="T141">
                    <a:pos x="T42" y="T43"/>
                  </a:cxn>
                  <a:cxn ang="T142">
                    <a:pos x="T44" y="T45"/>
                  </a:cxn>
                  <a:cxn ang="T143">
                    <a:pos x="T46" y="T47"/>
                  </a:cxn>
                  <a:cxn ang="T144">
                    <a:pos x="T48" y="T49"/>
                  </a:cxn>
                  <a:cxn ang="T145">
                    <a:pos x="T50" y="T51"/>
                  </a:cxn>
                  <a:cxn ang="T146">
                    <a:pos x="T52" y="T53"/>
                  </a:cxn>
                  <a:cxn ang="T147">
                    <a:pos x="T54" y="T55"/>
                  </a:cxn>
                  <a:cxn ang="T148">
                    <a:pos x="T56" y="T57"/>
                  </a:cxn>
                  <a:cxn ang="T149">
                    <a:pos x="T58" y="T59"/>
                  </a:cxn>
                  <a:cxn ang="T150">
                    <a:pos x="T60" y="T61"/>
                  </a:cxn>
                  <a:cxn ang="T151">
                    <a:pos x="T62" y="T63"/>
                  </a:cxn>
                  <a:cxn ang="T152">
                    <a:pos x="T64" y="T65"/>
                  </a:cxn>
                  <a:cxn ang="T153">
                    <a:pos x="T66" y="T67"/>
                  </a:cxn>
                  <a:cxn ang="T154">
                    <a:pos x="T68" y="T69"/>
                  </a:cxn>
                  <a:cxn ang="T155">
                    <a:pos x="T70" y="T71"/>
                  </a:cxn>
                  <a:cxn ang="T156">
                    <a:pos x="T72" y="T73"/>
                  </a:cxn>
                  <a:cxn ang="T157">
                    <a:pos x="T74" y="T75"/>
                  </a:cxn>
                  <a:cxn ang="T158">
                    <a:pos x="T76" y="T77"/>
                  </a:cxn>
                  <a:cxn ang="T159">
                    <a:pos x="T78" y="T79"/>
                  </a:cxn>
                  <a:cxn ang="T160">
                    <a:pos x="T80" y="T81"/>
                  </a:cxn>
                  <a:cxn ang="T161">
                    <a:pos x="T82" y="T83"/>
                  </a:cxn>
                  <a:cxn ang="T162">
                    <a:pos x="T84" y="T85"/>
                  </a:cxn>
                  <a:cxn ang="T163">
                    <a:pos x="T86" y="T87"/>
                  </a:cxn>
                  <a:cxn ang="T164">
                    <a:pos x="T88" y="T89"/>
                  </a:cxn>
                  <a:cxn ang="T165">
                    <a:pos x="T90" y="T91"/>
                  </a:cxn>
                  <a:cxn ang="T166">
                    <a:pos x="T92" y="T93"/>
                  </a:cxn>
                  <a:cxn ang="T167">
                    <a:pos x="T94" y="T95"/>
                  </a:cxn>
                  <a:cxn ang="T168">
                    <a:pos x="T96" y="T97"/>
                  </a:cxn>
                  <a:cxn ang="T169">
                    <a:pos x="T98" y="T99"/>
                  </a:cxn>
                  <a:cxn ang="T170">
                    <a:pos x="T100" y="T101"/>
                  </a:cxn>
                  <a:cxn ang="T171">
                    <a:pos x="T102" y="T103"/>
                  </a:cxn>
                  <a:cxn ang="T172">
                    <a:pos x="T104" y="T105"/>
                  </a:cxn>
                  <a:cxn ang="T173">
                    <a:pos x="T106" y="T107"/>
                  </a:cxn>
                  <a:cxn ang="T174">
                    <a:pos x="T108" y="T109"/>
                  </a:cxn>
                  <a:cxn ang="T175">
                    <a:pos x="T110" y="T111"/>
                  </a:cxn>
                  <a:cxn ang="T176">
                    <a:pos x="T112" y="T113"/>
                  </a:cxn>
                  <a:cxn ang="T177">
                    <a:pos x="T114" y="T115"/>
                  </a:cxn>
                  <a:cxn ang="T178">
                    <a:pos x="T116" y="T117"/>
                  </a:cxn>
                  <a:cxn ang="T179">
                    <a:pos x="T118" y="T119"/>
                  </a:cxn>
                </a:cxnLst>
                <a:rect l="T180" t="T181" r="T182" b="T183"/>
                <a:pathLst>
                  <a:path w="1838" h="2258">
                    <a:moveTo>
                      <a:pt x="483" y="2258"/>
                    </a:moveTo>
                    <a:lnTo>
                      <a:pt x="596" y="2256"/>
                    </a:lnTo>
                    <a:lnTo>
                      <a:pt x="709" y="2253"/>
                    </a:lnTo>
                    <a:lnTo>
                      <a:pt x="822" y="2251"/>
                    </a:lnTo>
                    <a:lnTo>
                      <a:pt x="935" y="2248"/>
                    </a:lnTo>
                    <a:lnTo>
                      <a:pt x="1047" y="2246"/>
                    </a:lnTo>
                    <a:lnTo>
                      <a:pt x="1160" y="2243"/>
                    </a:lnTo>
                    <a:lnTo>
                      <a:pt x="1273" y="2241"/>
                    </a:lnTo>
                    <a:lnTo>
                      <a:pt x="1386" y="2239"/>
                    </a:lnTo>
                    <a:lnTo>
                      <a:pt x="1499" y="2236"/>
                    </a:lnTo>
                    <a:lnTo>
                      <a:pt x="1612" y="2234"/>
                    </a:lnTo>
                    <a:lnTo>
                      <a:pt x="1725" y="2231"/>
                    </a:lnTo>
                    <a:lnTo>
                      <a:pt x="1838" y="2229"/>
                    </a:lnTo>
                    <a:lnTo>
                      <a:pt x="1836" y="2179"/>
                    </a:lnTo>
                    <a:lnTo>
                      <a:pt x="1834" y="2130"/>
                    </a:lnTo>
                    <a:lnTo>
                      <a:pt x="1832" y="2080"/>
                    </a:lnTo>
                    <a:lnTo>
                      <a:pt x="1829" y="2031"/>
                    </a:lnTo>
                    <a:lnTo>
                      <a:pt x="1825" y="1982"/>
                    </a:lnTo>
                    <a:lnTo>
                      <a:pt x="1820" y="1932"/>
                    </a:lnTo>
                    <a:lnTo>
                      <a:pt x="1815" y="1883"/>
                    </a:lnTo>
                    <a:lnTo>
                      <a:pt x="1810" y="1834"/>
                    </a:lnTo>
                    <a:lnTo>
                      <a:pt x="1804" y="1785"/>
                    </a:lnTo>
                    <a:lnTo>
                      <a:pt x="1797" y="1736"/>
                    </a:lnTo>
                    <a:lnTo>
                      <a:pt x="1789" y="1687"/>
                    </a:lnTo>
                    <a:lnTo>
                      <a:pt x="1782" y="1638"/>
                    </a:lnTo>
                    <a:lnTo>
                      <a:pt x="1773" y="1589"/>
                    </a:lnTo>
                    <a:lnTo>
                      <a:pt x="1764" y="1540"/>
                    </a:lnTo>
                    <a:lnTo>
                      <a:pt x="1754" y="1492"/>
                    </a:lnTo>
                    <a:lnTo>
                      <a:pt x="1744" y="1443"/>
                    </a:lnTo>
                    <a:lnTo>
                      <a:pt x="1733" y="1395"/>
                    </a:lnTo>
                    <a:lnTo>
                      <a:pt x="1721" y="1347"/>
                    </a:lnTo>
                    <a:lnTo>
                      <a:pt x="1709" y="1299"/>
                    </a:lnTo>
                    <a:lnTo>
                      <a:pt x="1696" y="1251"/>
                    </a:lnTo>
                    <a:lnTo>
                      <a:pt x="1683" y="1203"/>
                    </a:lnTo>
                    <a:lnTo>
                      <a:pt x="1669" y="1156"/>
                    </a:lnTo>
                    <a:lnTo>
                      <a:pt x="1655" y="1108"/>
                    </a:lnTo>
                    <a:lnTo>
                      <a:pt x="1640" y="1061"/>
                    </a:lnTo>
                    <a:lnTo>
                      <a:pt x="1624" y="1014"/>
                    </a:lnTo>
                    <a:lnTo>
                      <a:pt x="1608" y="967"/>
                    </a:lnTo>
                    <a:lnTo>
                      <a:pt x="1591" y="921"/>
                    </a:lnTo>
                    <a:lnTo>
                      <a:pt x="1574" y="874"/>
                    </a:lnTo>
                    <a:lnTo>
                      <a:pt x="1556" y="828"/>
                    </a:lnTo>
                    <a:lnTo>
                      <a:pt x="1538" y="782"/>
                    </a:lnTo>
                    <a:lnTo>
                      <a:pt x="1519" y="736"/>
                    </a:lnTo>
                    <a:lnTo>
                      <a:pt x="1499" y="691"/>
                    </a:lnTo>
                    <a:lnTo>
                      <a:pt x="1479" y="646"/>
                    </a:lnTo>
                    <a:lnTo>
                      <a:pt x="1458" y="601"/>
                    </a:lnTo>
                    <a:lnTo>
                      <a:pt x="1437" y="556"/>
                    </a:lnTo>
                    <a:lnTo>
                      <a:pt x="1416" y="511"/>
                    </a:lnTo>
                    <a:lnTo>
                      <a:pt x="1393" y="467"/>
                    </a:lnTo>
                    <a:lnTo>
                      <a:pt x="1370" y="423"/>
                    </a:lnTo>
                    <a:lnTo>
                      <a:pt x="1347" y="379"/>
                    </a:lnTo>
                    <a:lnTo>
                      <a:pt x="1323" y="336"/>
                    </a:lnTo>
                    <a:lnTo>
                      <a:pt x="1299" y="293"/>
                    </a:lnTo>
                    <a:lnTo>
                      <a:pt x="1274" y="250"/>
                    </a:lnTo>
                    <a:lnTo>
                      <a:pt x="1248" y="208"/>
                    </a:lnTo>
                    <a:lnTo>
                      <a:pt x="1222" y="165"/>
                    </a:lnTo>
                    <a:lnTo>
                      <a:pt x="1196" y="124"/>
                    </a:lnTo>
                    <a:lnTo>
                      <a:pt x="1169" y="82"/>
                    </a:lnTo>
                    <a:lnTo>
                      <a:pt x="1142" y="41"/>
                    </a:lnTo>
                    <a:lnTo>
                      <a:pt x="1114" y="0"/>
                    </a:lnTo>
                    <a:lnTo>
                      <a:pt x="1021" y="64"/>
                    </a:lnTo>
                    <a:lnTo>
                      <a:pt x="928" y="129"/>
                    </a:lnTo>
                    <a:lnTo>
                      <a:pt x="835" y="193"/>
                    </a:lnTo>
                    <a:lnTo>
                      <a:pt x="742" y="258"/>
                    </a:lnTo>
                    <a:lnTo>
                      <a:pt x="650" y="322"/>
                    </a:lnTo>
                    <a:lnTo>
                      <a:pt x="557" y="386"/>
                    </a:lnTo>
                    <a:lnTo>
                      <a:pt x="464" y="451"/>
                    </a:lnTo>
                    <a:lnTo>
                      <a:pt x="371" y="515"/>
                    </a:lnTo>
                    <a:lnTo>
                      <a:pt x="279" y="579"/>
                    </a:lnTo>
                    <a:lnTo>
                      <a:pt x="186" y="644"/>
                    </a:lnTo>
                    <a:lnTo>
                      <a:pt x="93" y="708"/>
                    </a:lnTo>
                    <a:lnTo>
                      <a:pt x="0" y="773"/>
                    </a:lnTo>
                    <a:lnTo>
                      <a:pt x="19" y="800"/>
                    </a:lnTo>
                    <a:lnTo>
                      <a:pt x="37" y="827"/>
                    </a:lnTo>
                    <a:lnTo>
                      <a:pt x="55" y="855"/>
                    </a:lnTo>
                    <a:lnTo>
                      <a:pt x="73" y="883"/>
                    </a:lnTo>
                    <a:lnTo>
                      <a:pt x="90" y="911"/>
                    </a:lnTo>
                    <a:lnTo>
                      <a:pt x="107" y="939"/>
                    </a:lnTo>
                    <a:lnTo>
                      <a:pt x="124" y="968"/>
                    </a:lnTo>
                    <a:lnTo>
                      <a:pt x="140" y="996"/>
                    </a:lnTo>
                    <a:lnTo>
                      <a:pt x="156" y="1025"/>
                    </a:lnTo>
                    <a:lnTo>
                      <a:pt x="171" y="1055"/>
                    </a:lnTo>
                    <a:lnTo>
                      <a:pt x="187" y="1084"/>
                    </a:lnTo>
                    <a:lnTo>
                      <a:pt x="201" y="1113"/>
                    </a:lnTo>
                    <a:lnTo>
                      <a:pt x="216" y="1143"/>
                    </a:lnTo>
                    <a:lnTo>
                      <a:pt x="230" y="1173"/>
                    </a:lnTo>
                    <a:lnTo>
                      <a:pt x="244" y="1203"/>
                    </a:lnTo>
                    <a:lnTo>
                      <a:pt x="257" y="1233"/>
                    </a:lnTo>
                    <a:lnTo>
                      <a:pt x="270" y="1263"/>
                    </a:lnTo>
                    <a:lnTo>
                      <a:pt x="283" y="1294"/>
                    </a:lnTo>
                    <a:lnTo>
                      <a:pt x="295" y="1325"/>
                    </a:lnTo>
                    <a:lnTo>
                      <a:pt x="307" y="1355"/>
                    </a:lnTo>
                    <a:lnTo>
                      <a:pt x="319" y="1386"/>
                    </a:lnTo>
                    <a:lnTo>
                      <a:pt x="330" y="1417"/>
                    </a:lnTo>
                    <a:lnTo>
                      <a:pt x="341" y="1449"/>
                    </a:lnTo>
                    <a:lnTo>
                      <a:pt x="351" y="1480"/>
                    </a:lnTo>
                    <a:lnTo>
                      <a:pt x="361" y="1511"/>
                    </a:lnTo>
                    <a:lnTo>
                      <a:pt x="371" y="1543"/>
                    </a:lnTo>
                    <a:lnTo>
                      <a:pt x="380" y="1575"/>
                    </a:lnTo>
                    <a:lnTo>
                      <a:pt x="389" y="1606"/>
                    </a:lnTo>
                    <a:lnTo>
                      <a:pt x="397" y="1638"/>
                    </a:lnTo>
                    <a:lnTo>
                      <a:pt x="405" y="1670"/>
                    </a:lnTo>
                    <a:lnTo>
                      <a:pt x="413" y="1702"/>
                    </a:lnTo>
                    <a:lnTo>
                      <a:pt x="420" y="1735"/>
                    </a:lnTo>
                    <a:lnTo>
                      <a:pt x="427" y="1767"/>
                    </a:lnTo>
                    <a:lnTo>
                      <a:pt x="434" y="1799"/>
                    </a:lnTo>
                    <a:lnTo>
                      <a:pt x="440" y="1832"/>
                    </a:lnTo>
                    <a:lnTo>
                      <a:pt x="445" y="1864"/>
                    </a:lnTo>
                    <a:lnTo>
                      <a:pt x="451" y="1897"/>
                    </a:lnTo>
                    <a:lnTo>
                      <a:pt x="456" y="1930"/>
                    </a:lnTo>
                    <a:lnTo>
                      <a:pt x="460" y="1962"/>
                    </a:lnTo>
                    <a:lnTo>
                      <a:pt x="464" y="1995"/>
                    </a:lnTo>
                    <a:lnTo>
                      <a:pt x="468" y="2028"/>
                    </a:lnTo>
                    <a:lnTo>
                      <a:pt x="471" y="2061"/>
                    </a:lnTo>
                    <a:lnTo>
                      <a:pt x="474" y="2094"/>
                    </a:lnTo>
                    <a:lnTo>
                      <a:pt x="477" y="2126"/>
                    </a:lnTo>
                    <a:lnTo>
                      <a:pt x="479" y="2159"/>
                    </a:lnTo>
                    <a:lnTo>
                      <a:pt x="481" y="2192"/>
                    </a:lnTo>
                    <a:lnTo>
                      <a:pt x="482" y="2225"/>
                    </a:lnTo>
                    <a:lnTo>
                      <a:pt x="483" y="2258"/>
                    </a:lnTo>
                  </a:path>
                </a:pathLst>
              </a:custGeom>
              <a:solidFill>
                <a:srgbClr val="54E349"/>
              </a:solidFill>
              <a:ln w="25400">
                <a:noFill/>
                <a:prstDash val="solid"/>
                <a:round/>
                <a:headEnd/>
                <a:tailEnd/>
              </a:ln>
              <a:effectLst>
                <a:outerShdw blurRad="44450" dist="27940" dir="5400000" algn="ctr">
                  <a:srgbClr val="000000">
                    <a:alpha val="32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balanced" dir="t">
                  <a:rot lat="0" lon="0" rev="8700000"/>
                </a:lightRig>
              </a:scene3d>
              <a:sp3d>
                <a:bevelT w="190500" h="38100"/>
              </a:sp3d>
            </xdr:spPr>
          </xdr:sp>
          <xdr:sp macro="" textlink="">
            <xdr:nvSpPr>
              <xdr:cNvPr id="83" name="Freeform 377"/>
              <xdr:cNvSpPr>
                <a:spLocks/>
              </xdr:cNvSpPr>
            </xdr:nvSpPr>
            <xdr:spPr bwMode="auto">
              <a:xfrm>
                <a:off x="212691" y="4348766"/>
                <a:ext cx="528440" cy="613711"/>
              </a:xfrm>
              <a:custGeom>
                <a:avLst/>
                <a:gdLst>
                  <a:gd name="T0" fmla="*/ 2147483647 w 1838"/>
                  <a:gd name="T1" fmla="*/ 2147483647 h 2258"/>
                  <a:gd name="T2" fmla="*/ 2147483647 w 1838"/>
                  <a:gd name="T3" fmla="*/ 2147483647 h 2258"/>
                  <a:gd name="T4" fmla="*/ 2147483647 w 1838"/>
                  <a:gd name="T5" fmla="*/ 2147483647 h 2258"/>
                  <a:gd name="T6" fmla="*/ 2147483647 w 1838"/>
                  <a:gd name="T7" fmla="*/ 2147483647 h 2258"/>
                  <a:gd name="T8" fmla="*/ 2147483647 w 1838"/>
                  <a:gd name="T9" fmla="*/ 2147483647 h 2258"/>
                  <a:gd name="T10" fmla="*/ 2147483647 w 1838"/>
                  <a:gd name="T11" fmla="*/ 2147483647 h 2258"/>
                  <a:gd name="T12" fmla="*/ 2147483647 w 1838"/>
                  <a:gd name="T13" fmla="*/ 2147483647 h 2258"/>
                  <a:gd name="T14" fmla="*/ 2147483647 w 1838"/>
                  <a:gd name="T15" fmla="*/ 2147483647 h 2258"/>
                  <a:gd name="T16" fmla="*/ 2147483647 w 1838"/>
                  <a:gd name="T17" fmla="*/ 2147483647 h 2258"/>
                  <a:gd name="T18" fmla="*/ 2147483647 w 1838"/>
                  <a:gd name="T19" fmla="*/ 2147483647 h 2258"/>
                  <a:gd name="T20" fmla="*/ 2147483647 w 1838"/>
                  <a:gd name="T21" fmla="*/ 2147483647 h 2258"/>
                  <a:gd name="T22" fmla="*/ 2147483647 w 1838"/>
                  <a:gd name="T23" fmla="*/ 2147483647 h 2258"/>
                  <a:gd name="T24" fmla="*/ 2147483647 w 1838"/>
                  <a:gd name="T25" fmla="*/ 2147483647 h 2258"/>
                  <a:gd name="T26" fmla="*/ 2147483647 w 1838"/>
                  <a:gd name="T27" fmla="*/ 2147483647 h 2258"/>
                  <a:gd name="T28" fmla="*/ 2147483647 w 1838"/>
                  <a:gd name="T29" fmla="*/ 2147483647 h 2258"/>
                  <a:gd name="T30" fmla="*/ 2147483647 w 1838"/>
                  <a:gd name="T31" fmla="*/ 2147483647 h 2258"/>
                  <a:gd name="T32" fmla="*/ 2147483647 w 1838"/>
                  <a:gd name="T33" fmla="*/ 2147483647 h 2258"/>
                  <a:gd name="T34" fmla="*/ 2147483647 w 1838"/>
                  <a:gd name="T35" fmla="*/ 2147483647 h 2258"/>
                  <a:gd name="T36" fmla="*/ 2147483647 w 1838"/>
                  <a:gd name="T37" fmla="*/ 2147483647 h 2258"/>
                  <a:gd name="T38" fmla="*/ 2147483647 w 1838"/>
                  <a:gd name="T39" fmla="*/ 2147483647 h 2258"/>
                  <a:gd name="T40" fmla="*/ 2147483647 w 1838"/>
                  <a:gd name="T41" fmla="*/ 2147483647 h 2258"/>
                  <a:gd name="T42" fmla="*/ 2147483647 w 1838"/>
                  <a:gd name="T43" fmla="*/ 2147483647 h 2258"/>
                  <a:gd name="T44" fmla="*/ 2147483647 w 1838"/>
                  <a:gd name="T45" fmla="*/ 2147483647 h 2258"/>
                  <a:gd name="T46" fmla="*/ 2147483647 w 1838"/>
                  <a:gd name="T47" fmla="*/ 2147483647 h 2258"/>
                  <a:gd name="T48" fmla="*/ 2147483647 w 1838"/>
                  <a:gd name="T49" fmla="*/ 2147483647 h 2258"/>
                  <a:gd name="T50" fmla="*/ 2147483647 w 1838"/>
                  <a:gd name="T51" fmla="*/ 2147483647 h 2258"/>
                  <a:gd name="T52" fmla="*/ 2147483647 w 1838"/>
                  <a:gd name="T53" fmla="*/ 2147483647 h 2258"/>
                  <a:gd name="T54" fmla="*/ 2147483647 w 1838"/>
                  <a:gd name="T55" fmla="*/ 2147483647 h 2258"/>
                  <a:gd name="T56" fmla="*/ 2147483647 w 1838"/>
                  <a:gd name="T57" fmla="*/ 2147483647 h 2258"/>
                  <a:gd name="T58" fmla="*/ 2147483647 w 1838"/>
                  <a:gd name="T59" fmla="*/ 2147483647 h 2258"/>
                  <a:gd name="T60" fmla="*/ 2147483647 w 1838"/>
                  <a:gd name="T61" fmla="*/ 2147483647 h 2258"/>
                  <a:gd name="T62" fmla="*/ 2147483647 w 1838"/>
                  <a:gd name="T63" fmla="*/ 2147483647 h 2258"/>
                  <a:gd name="T64" fmla="*/ 2147483647 w 1838"/>
                  <a:gd name="T65" fmla="*/ 2147483647 h 2258"/>
                  <a:gd name="T66" fmla="*/ 2147483647 w 1838"/>
                  <a:gd name="T67" fmla="*/ 2147483647 h 2258"/>
                  <a:gd name="T68" fmla="*/ 2147483647 w 1838"/>
                  <a:gd name="T69" fmla="*/ 2147483647 h 2258"/>
                  <a:gd name="T70" fmla="*/ 2147483647 w 1838"/>
                  <a:gd name="T71" fmla="*/ 2147483647 h 2258"/>
                  <a:gd name="T72" fmla="*/ 2147483647 w 1838"/>
                  <a:gd name="T73" fmla="*/ 2147483647 h 2258"/>
                  <a:gd name="T74" fmla="*/ 2147483647 w 1838"/>
                  <a:gd name="T75" fmla="*/ 2147483647 h 2258"/>
                  <a:gd name="T76" fmla="*/ 2147483647 w 1838"/>
                  <a:gd name="T77" fmla="*/ 2147483647 h 2258"/>
                  <a:gd name="T78" fmla="*/ 2147483647 w 1838"/>
                  <a:gd name="T79" fmla="*/ 2147483647 h 2258"/>
                  <a:gd name="T80" fmla="*/ 2147483647 w 1838"/>
                  <a:gd name="T81" fmla="*/ 2147483647 h 2258"/>
                  <a:gd name="T82" fmla="*/ 2147483647 w 1838"/>
                  <a:gd name="T83" fmla="*/ 2147483647 h 2258"/>
                  <a:gd name="T84" fmla="*/ 2147483647 w 1838"/>
                  <a:gd name="T85" fmla="*/ 2147483647 h 2258"/>
                  <a:gd name="T86" fmla="*/ 2147483647 w 1838"/>
                  <a:gd name="T87" fmla="*/ 2147483647 h 2258"/>
                  <a:gd name="T88" fmla="*/ 2147483647 w 1838"/>
                  <a:gd name="T89" fmla="*/ 2147483647 h 2258"/>
                  <a:gd name="T90" fmla="*/ 2147483647 w 1838"/>
                  <a:gd name="T91" fmla="*/ 2147483647 h 2258"/>
                  <a:gd name="T92" fmla="*/ 2147483647 w 1838"/>
                  <a:gd name="T93" fmla="*/ 2147483647 h 2258"/>
                  <a:gd name="T94" fmla="*/ 2147483647 w 1838"/>
                  <a:gd name="T95" fmla="*/ 2147483647 h 2258"/>
                  <a:gd name="T96" fmla="*/ 2147483647 w 1838"/>
                  <a:gd name="T97" fmla="*/ 2147483647 h 2258"/>
                  <a:gd name="T98" fmla="*/ 2147483647 w 1838"/>
                  <a:gd name="T99" fmla="*/ 2147483647 h 2258"/>
                  <a:gd name="T100" fmla="*/ 2147483647 w 1838"/>
                  <a:gd name="T101" fmla="*/ 2147483647 h 2258"/>
                  <a:gd name="T102" fmla="*/ 2147483647 w 1838"/>
                  <a:gd name="T103" fmla="*/ 2147483647 h 2258"/>
                  <a:gd name="T104" fmla="*/ 2147483647 w 1838"/>
                  <a:gd name="T105" fmla="*/ 2147483647 h 2258"/>
                  <a:gd name="T106" fmla="*/ 2147483647 w 1838"/>
                  <a:gd name="T107" fmla="*/ 2147483647 h 2258"/>
                  <a:gd name="T108" fmla="*/ 2147483647 w 1838"/>
                  <a:gd name="T109" fmla="*/ 2147483647 h 2258"/>
                  <a:gd name="T110" fmla="*/ 2147483647 w 1838"/>
                  <a:gd name="T111" fmla="*/ 2147483647 h 2258"/>
                  <a:gd name="T112" fmla="*/ 2147483647 w 1838"/>
                  <a:gd name="T113" fmla="*/ 2147483647 h 2258"/>
                  <a:gd name="T114" fmla="*/ 2147483647 w 1838"/>
                  <a:gd name="T115" fmla="*/ 2147483647 h 2258"/>
                  <a:gd name="T116" fmla="*/ 2147483647 w 1838"/>
                  <a:gd name="T117" fmla="*/ 2147483647 h 2258"/>
                  <a:gd name="T118" fmla="*/ 2147483647 w 1838"/>
                  <a:gd name="T119" fmla="*/ 2147483647 h 2258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  <a:gd name="T132" fmla="*/ 0 60000 65536"/>
                  <a:gd name="T133" fmla="*/ 0 60000 65536"/>
                  <a:gd name="T134" fmla="*/ 0 60000 65536"/>
                  <a:gd name="T135" fmla="*/ 0 60000 65536"/>
                  <a:gd name="T136" fmla="*/ 0 60000 65536"/>
                  <a:gd name="T137" fmla="*/ 0 60000 65536"/>
                  <a:gd name="T138" fmla="*/ 0 60000 65536"/>
                  <a:gd name="T139" fmla="*/ 0 60000 65536"/>
                  <a:gd name="T140" fmla="*/ 0 60000 65536"/>
                  <a:gd name="T141" fmla="*/ 0 60000 65536"/>
                  <a:gd name="T142" fmla="*/ 0 60000 65536"/>
                  <a:gd name="T143" fmla="*/ 0 60000 65536"/>
                  <a:gd name="T144" fmla="*/ 0 60000 65536"/>
                  <a:gd name="T145" fmla="*/ 0 60000 65536"/>
                  <a:gd name="T146" fmla="*/ 0 60000 65536"/>
                  <a:gd name="T147" fmla="*/ 0 60000 65536"/>
                  <a:gd name="T148" fmla="*/ 0 60000 65536"/>
                  <a:gd name="T149" fmla="*/ 0 60000 65536"/>
                  <a:gd name="T150" fmla="*/ 0 60000 65536"/>
                  <a:gd name="T151" fmla="*/ 0 60000 65536"/>
                  <a:gd name="T152" fmla="*/ 0 60000 65536"/>
                  <a:gd name="T153" fmla="*/ 0 60000 65536"/>
                  <a:gd name="T154" fmla="*/ 0 60000 65536"/>
                  <a:gd name="T155" fmla="*/ 0 60000 65536"/>
                  <a:gd name="T156" fmla="*/ 0 60000 65536"/>
                  <a:gd name="T157" fmla="*/ 0 60000 65536"/>
                  <a:gd name="T158" fmla="*/ 0 60000 65536"/>
                  <a:gd name="T159" fmla="*/ 0 60000 65536"/>
                  <a:gd name="T160" fmla="*/ 0 60000 65536"/>
                  <a:gd name="T161" fmla="*/ 0 60000 65536"/>
                  <a:gd name="T162" fmla="*/ 0 60000 65536"/>
                  <a:gd name="T163" fmla="*/ 0 60000 65536"/>
                  <a:gd name="T164" fmla="*/ 0 60000 65536"/>
                  <a:gd name="T165" fmla="*/ 0 60000 65536"/>
                  <a:gd name="T166" fmla="*/ 0 60000 65536"/>
                  <a:gd name="T167" fmla="*/ 0 60000 65536"/>
                  <a:gd name="T168" fmla="*/ 0 60000 65536"/>
                  <a:gd name="T169" fmla="*/ 0 60000 65536"/>
                  <a:gd name="T170" fmla="*/ 0 60000 65536"/>
                  <a:gd name="T171" fmla="*/ 0 60000 65536"/>
                  <a:gd name="T172" fmla="*/ 0 60000 65536"/>
                  <a:gd name="T173" fmla="*/ 0 60000 65536"/>
                  <a:gd name="T174" fmla="*/ 0 60000 65536"/>
                  <a:gd name="T175" fmla="*/ 0 60000 65536"/>
                  <a:gd name="T176" fmla="*/ 0 60000 65536"/>
                  <a:gd name="T177" fmla="*/ 0 60000 65536"/>
                  <a:gd name="T178" fmla="*/ 0 60000 65536"/>
                  <a:gd name="T179" fmla="*/ 0 60000 65536"/>
                  <a:gd name="T180" fmla="*/ 0 w 1838"/>
                  <a:gd name="T181" fmla="*/ 0 h 2258"/>
                  <a:gd name="T182" fmla="*/ 1838 w 1838"/>
                  <a:gd name="T183" fmla="*/ 2258 h 2258"/>
                </a:gdLst>
                <a:ahLst/>
                <a:cxnLst>
                  <a:cxn ang="T120">
                    <a:pos x="T0" y="T1"/>
                  </a:cxn>
                  <a:cxn ang="T121">
                    <a:pos x="T2" y="T3"/>
                  </a:cxn>
                  <a:cxn ang="T122">
                    <a:pos x="T4" y="T5"/>
                  </a:cxn>
                  <a:cxn ang="T123">
                    <a:pos x="T6" y="T7"/>
                  </a:cxn>
                  <a:cxn ang="T124">
                    <a:pos x="T8" y="T9"/>
                  </a:cxn>
                  <a:cxn ang="T125">
                    <a:pos x="T10" y="T11"/>
                  </a:cxn>
                  <a:cxn ang="T126">
                    <a:pos x="T12" y="T13"/>
                  </a:cxn>
                  <a:cxn ang="T127">
                    <a:pos x="T14" y="T15"/>
                  </a:cxn>
                  <a:cxn ang="T128">
                    <a:pos x="T16" y="T17"/>
                  </a:cxn>
                  <a:cxn ang="T129">
                    <a:pos x="T18" y="T19"/>
                  </a:cxn>
                  <a:cxn ang="T130">
                    <a:pos x="T20" y="T21"/>
                  </a:cxn>
                  <a:cxn ang="T131">
                    <a:pos x="T22" y="T23"/>
                  </a:cxn>
                  <a:cxn ang="T132">
                    <a:pos x="T24" y="T25"/>
                  </a:cxn>
                  <a:cxn ang="T133">
                    <a:pos x="T26" y="T27"/>
                  </a:cxn>
                  <a:cxn ang="T134">
                    <a:pos x="T28" y="T29"/>
                  </a:cxn>
                  <a:cxn ang="T135">
                    <a:pos x="T30" y="T31"/>
                  </a:cxn>
                  <a:cxn ang="T136">
                    <a:pos x="T32" y="T33"/>
                  </a:cxn>
                  <a:cxn ang="T137">
                    <a:pos x="T34" y="T35"/>
                  </a:cxn>
                  <a:cxn ang="T138">
                    <a:pos x="T36" y="T37"/>
                  </a:cxn>
                  <a:cxn ang="T139">
                    <a:pos x="T38" y="T39"/>
                  </a:cxn>
                  <a:cxn ang="T140">
                    <a:pos x="T40" y="T41"/>
                  </a:cxn>
                  <a:cxn ang="T141">
                    <a:pos x="T42" y="T43"/>
                  </a:cxn>
                  <a:cxn ang="T142">
                    <a:pos x="T44" y="T45"/>
                  </a:cxn>
                  <a:cxn ang="T143">
                    <a:pos x="T46" y="T47"/>
                  </a:cxn>
                  <a:cxn ang="T144">
                    <a:pos x="T48" y="T49"/>
                  </a:cxn>
                  <a:cxn ang="T145">
                    <a:pos x="T50" y="T51"/>
                  </a:cxn>
                  <a:cxn ang="T146">
                    <a:pos x="T52" y="T53"/>
                  </a:cxn>
                  <a:cxn ang="T147">
                    <a:pos x="T54" y="T55"/>
                  </a:cxn>
                  <a:cxn ang="T148">
                    <a:pos x="T56" y="T57"/>
                  </a:cxn>
                  <a:cxn ang="T149">
                    <a:pos x="T58" y="T59"/>
                  </a:cxn>
                  <a:cxn ang="T150">
                    <a:pos x="T60" y="T61"/>
                  </a:cxn>
                  <a:cxn ang="T151">
                    <a:pos x="T62" y="T63"/>
                  </a:cxn>
                  <a:cxn ang="T152">
                    <a:pos x="T64" y="T65"/>
                  </a:cxn>
                  <a:cxn ang="T153">
                    <a:pos x="T66" y="T67"/>
                  </a:cxn>
                  <a:cxn ang="T154">
                    <a:pos x="T68" y="T69"/>
                  </a:cxn>
                  <a:cxn ang="T155">
                    <a:pos x="T70" y="T71"/>
                  </a:cxn>
                  <a:cxn ang="T156">
                    <a:pos x="T72" y="T73"/>
                  </a:cxn>
                  <a:cxn ang="T157">
                    <a:pos x="T74" y="T75"/>
                  </a:cxn>
                  <a:cxn ang="T158">
                    <a:pos x="T76" y="T77"/>
                  </a:cxn>
                  <a:cxn ang="T159">
                    <a:pos x="T78" y="T79"/>
                  </a:cxn>
                  <a:cxn ang="T160">
                    <a:pos x="T80" y="T81"/>
                  </a:cxn>
                  <a:cxn ang="T161">
                    <a:pos x="T82" y="T83"/>
                  </a:cxn>
                  <a:cxn ang="T162">
                    <a:pos x="T84" y="T85"/>
                  </a:cxn>
                  <a:cxn ang="T163">
                    <a:pos x="T86" y="T87"/>
                  </a:cxn>
                  <a:cxn ang="T164">
                    <a:pos x="T88" y="T89"/>
                  </a:cxn>
                  <a:cxn ang="T165">
                    <a:pos x="T90" y="T91"/>
                  </a:cxn>
                  <a:cxn ang="T166">
                    <a:pos x="T92" y="T93"/>
                  </a:cxn>
                  <a:cxn ang="T167">
                    <a:pos x="T94" y="T95"/>
                  </a:cxn>
                  <a:cxn ang="T168">
                    <a:pos x="T96" y="T97"/>
                  </a:cxn>
                  <a:cxn ang="T169">
                    <a:pos x="T98" y="T99"/>
                  </a:cxn>
                  <a:cxn ang="T170">
                    <a:pos x="T100" y="T101"/>
                  </a:cxn>
                  <a:cxn ang="T171">
                    <a:pos x="T102" y="T103"/>
                  </a:cxn>
                  <a:cxn ang="T172">
                    <a:pos x="T104" y="T105"/>
                  </a:cxn>
                  <a:cxn ang="T173">
                    <a:pos x="T106" y="T107"/>
                  </a:cxn>
                  <a:cxn ang="T174">
                    <a:pos x="T108" y="T109"/>
                  </a:cxn>
                  <a:cxn ang="T175">
                    <a:pos x="T110" y="T111"/>
                  </a:cxn>
                  <a:cxn ang="T176">
                    <a:pos x="T112" y="T113"/>
                  </a:cxn>
                  <a:cxn ang="T177">
                    <a:pos x="T114" y="T115"/>
                  </a:cxn>
                  <a:cxn ang="T178">
                    <a:pos x="T116" y="T117"/>
                  </a:cxn>
                  <a:cxn ang="T179">
                    <a:pos x="T118" y="T119"/>
                  </a:cxn>
                </a:cxnLst>
                <a:rect l="T180" t="T181" r="T182" b="T183"/>
                <a:pathLst>
                  <a:path w="1838" h="2258">
                    <a:moveTo>
                      <a:pt x="1838" y="773"/>
                    </a:moveTo>
                    <a:lnTo>
                      <a:pt x="1745" y="708"/>
                    </a:lnTo>
                    <a:lnTo>
                      <a:pt x="1653" y="644"/>
                    </a:lnTo>
                    <a:lnTo>
                      <a:pt x="1560" y="579"/>
                    </a:lnTo>
                    <a:lnTo>
                      <a:pt x="1467" y="515"/>
                    </a:lnTo>
                    <a:lnTo>
                      <a:pt x="1374" y="451"/>
                    </a:lnTo>
                    <a:lnTo>
                      <a:pt x="1281" y="386"/>
                    </a:lnTo>
                    <a:lnTo>
                      <a:pt x="1189" y="322"/>
                    </a:lnTo>
                    <a:lnTo>
                      <a:pt x="1096" y="258"/>
                    </a:lnTo>
                    <a:lnTo>
                      <a:pt x="1003" y="193"/>
                    </a:lnTo>
                    <a:lnTo>
                      <a:pt x="910" y="129"/>
                    </a:lnTo>
                    <a:lnTo>
                      <a:pt x="817" y="64"/>
                    </a:lnTo>
                    <a:lnTo>
                      <a:pt x="725" y="0"/>
                    </a:lnTo>
                    <a:lnTo>
                      <a:pt x="697" y="41"/>
                    </a:lnTo>
                    <a:lnTo>
                      <a:pt x="669" y="82"/>
                    </a:lnTo>
                    <a:lnTo>
                      <a:pt x="642" y="124"/>
                    </a:lnTo>
                    <a:lnTo>
                      <a:pt x="616" y="165"/>
                    </a:lnTo>
                    <a:lnTo>
                      <a:pt x="590" y="208"/>
                    </a:lnTo>
                    <a:lnTo>
                      <a:pt x="564" y="250"/>
                    </a:lnTo>
                    <a:lnTo>
                      <a:pt x="540" y="293"/>
                    </a:lnTo>
                    <a:lnTo>
                      <a:pt x="515" y="336"/>
                    </a:lnTo>
                    <a:lnTo>
                      <a:pt x="491" y="379"/>
                    </a:lnTo>
                    <a:lnTo>
                      <a:pt x="468" y="423"/>
                    </a:lnTo>
                    <a:lnTo>
                      <a:pt x="445" y="467"/>
                    </a:lnTo>
                    <a:lnTo>
                      <a:pt x="423" y="511"/>
                    </a:lnTo>
                    <a:lnTo>
                      <a:pt x="401" y="556"/>
                    </a:lnTo>
                    <a:lnTo>
                      <a:pt x="380" y="601"/>
                    </a:lnTo>
                    <a:lnTo>
                      <a:pt x="359" y="646"/>
                    </a:lnTo>
                    <a:lnTo>
                      <a:pt x="339" y="691"/>
                    </a:lnTo>
                    <a:lnTo>
                      <a:pt x="320" y="736"/>
                    </a:lnTo>
                    <a:lnTo>
                      <a:pt x="301" y="782"/>
                    </a:lnTo>
                    <a:lnTo>
                      <a:pt x="282" y="828"/>
                    </a:lnTo>
                    <a:lnTo>
                      <a:pt x="264" y="874"/>
                    </a:lnTo>
                    <a:lnTo>
                      <a:pt x="247" y="921"/>
                    </a:lnTo>
                    <a:lnTo>
                      <a:pt x="230" y="967"/>
                    </a:lnTo>
                    <a:lnTo>
                      <a:pt x="214" y="1014"/>
                    </a:lnTo>
                    <a:lnTo>
                      <a:pt x="199" y="1061"/>
                    </a:lnTo>
                    <a:lnTo>
                      <a:pt x="183" y="1108"/>
                    </a:lnTo>
                    <a:lnTo>
                      <a:pt x="169" y="1156"/>
                    </a:lnTo>
                    <a:lnTo>
                      <a:pt x="155" y="1203"/>
                    </a:lnTo>
                    <a:lnTo>
                      <a:pt x="142" y="1251"/>
                    </a:lnTo>
                    <a:lnTo>
                      <a:pt x="129" y="1299"/>
                    </a:lnTo>
                    <a:lnTo>
                      <a:pt x="117" y="1347"/>
                    </a:lnTo>
                    <a:lnTo>
                      <a:pt x="106" y="1395"/>
                    </a:lnTo>
                    <a:lnTo>
                      <a:pt x="95" y="1443"/>
                    </a:lnTo>
                    <a:lnTo>
                      <a:pt x="84" y="1492"/>
                    </a:lnTo>
                    <a:lnTo>
                      <a:pt x="75" y="1540"/>
                    </a:lnTo>
                    <a:lnTo>
                      <a:pt x="65" y="1589"/>
                    </a:lnTo>
                    <a:lnTo>
                      <a:pt x="57" y="1638"/>
                    </a:lnTo>
                    <a:lnTo>
                      <a:pt x="49" y="1687"/>
                    </a:lnTo>
                    <a:lnTo>
                      <a:pt x="41" y="1736"/>
                    </a:lnTo>
                    <a:lnTo>
                      <a:pt x="35" y="1785"/>
                    </a:lnTo>
                    <a:lnTo>
                      <a:pt x="28" y="1834"/>
                    </a:lnTo>
                    <a:lnTo>
                      <a:pt x="23" y="1883"/>
                    </a:lnTo>
                    <a:lnTo>
                      <a:pt x="18" y="1932"/>
                    </a:lnTo>
                    <a:lnTo>
                      <a:pt x="13" y="1982"/>
                    </a:lnTo>
                    <a:lnTo>
                      <a:pt x="10" y="2031"/>
                    </a:lnTo>
                    <a:lnTo>
                      <a:pt x="6" y="2080"/>
                    </a:lnTo>
                    <a:lnTo>
                      <a:pt x="4" y="2130"/>
                    </a:lnTo>
                    <a:lnTo>
                      <a:pt x="2" y="2179"/>
                    </a:lnTo>
                    <a:lnTo>
                      <a:pt x="0" y="2229"/>
                    </a:lnTo>
                    <a:lnTo>
                      <a:pt x="113" y="2231"/>
                    </a:lnTo>
                    <a:lnTo>
                      <a:pt x="226" y="2234"/>
                    </a:lnTo>
                    <a:lnTo>
                      <a:pt x="339" y="2236"/>
                    </a:lnTo>
                    <a:lnTo>
                      <a:pt x="452" y="2239"/>
                    </a:lnTo>
                    <a:lnTo>
                      <a:pt x="565" y="2241"/>
                    </a:lnTo>
                    <a:lnTo>
                      <a:pt x="678" y="2243"/>
                    </a:lnTo>
                    <a:lnTo>
                      <a:pt x="791" y="2246"/>
                    </a:lnTo>
                    <a:lnTo>
                      <a:pt x="904" y="2248"/>
                    </a:lnTo>
                    <a:lnTo>
                      <a:pt x="1017" y="2251"/>
                    </a:lnTo>
                    <a:lnTo>
                      <a:pt x="1130" y="2253"/>
                    </a:lnTo>
                    <a:lnTo>
                      <a:pt x="1242" y="2256"/>
                    </a:lnTo>
                    <a:lnTo>
                      <a:pt x="1355" y="2258"/>
                    </a:lnTo>
                    <a:lnTo>
                      <a:pt x="1356" y="2225"/>
                    </a:lnTo>
                    <a:lnTo>
                      <a:pt x="1358" y="2192"/>
                    </a:lnTo>
                    <a:lnTo>
                      <a:pt x="1359" y="2159"/>
                    </a:lnTo>
                    <a:lnTo>
                      <a:pt x="1361" y="2126"/>
                    </a:lnTo>
                    <a:lnTo>
                      <a:pt x="1364" y="2094"/>
                    </a:lnTo>
                    <a:lnTo>
                      <a:pt x="1367" y="2061"/>
                    </a:lnTo>
                    <a:lnTo>
                      <a:pt x="1370" y="2028"/>
                    </a:lnTo>
                    <a:lnTo>
                      <a:pt x="1374" y="1995"/>
                    </a:lnTo>
                    <a:lnTo>
                      <a:pt x="1378" y="1962"/>
                    </a:lnTo>
                    <a:lnTo>
                      <a:pt x="1383" y="1930"/>
                    </a:lnTo>
                    <a:lnTo>
                      <a:pt x="1388" y="1897"/>
                    </a:lnTo>
                    <a:lnTo>
                      <a:pt x="1393" y="1864"/>
                    </a:lnTo>
                    <a:lnTo>
                      <a:pt x="1399" y="1832"/>
                    </a:lnTo>
                    <a:lnTo>
                      <a:pt x="1405" y="1799"/>
                    </a:lnTo>
                    <a:lnTo>
                      <a:pt x="1411" y="1767"/>
                    </a:lnTo>
                    <a:lnTo>
                      <a:pt x="1418" y="1735"/>
                    </a:lnTo>
                    <a:lnTo>
                      <a:pt x="1425" y="1702"/>
                    </a:lnTo>
                    <a:lnTo>
                      <a:pt x="1433" y="1670"/>
                    </a:lnTo>
                    <a:lnTo>
                      <a:pt x="1441" y="1638"/>
                    </a:lnTo>
                    <a:lnTo>
                      <a:pt x="1450" y="1606"/>
                    </a:lnTo>
                    <a:lnTo>
                      <a:pt x="1459" y="1575"/>
                    </a:lnTo>
                    <a:lnTo>
                      <a:pt x="1468" y="1543"/>
                    </a:lnTo>
                    <a:lnTo>
                      <a:pt x="1477" y="1511"/>
                    </a:lnTo>
                    <a:lnTo>
                      <a:pt x="1487" y="1480"/>
                    </a:lnTo>
                    <a:lnTo>
                      <a:pt x="1498" y="1449"/>
                    </a:lnTo>
                    <a:lnTo>
                      <a:pt x="1509" y="1417"/>
                    </a:lnTo>
                    <a:lnTo>
                      <a:pt x="1520" y="1386"/>
                    </a:lnTo>
                    <a:lnTo>
                      <a:pt x="1531" y="1355"/>
                    </a:lnTo>
                    <a:lnTo>
                      <a:pt x="1543" y="1325"/>
                    </a:lnTo>
                    <a:lnTo>
                      <a:pt x="1555" y="1294"/>
                    </a:lnTo>
                    <a:lnTo>
                      <a:pt x="1568" y="1263"/>
                    </a:lnTo>
                    <a:lnTo>
                      <a:pt x="1581" y="1233"/>
                    </a:lnTo>
                    <a:lnTo>
                      <a:pt x="1595" y="1203"/>
                    </a:lnTo>
                    <a:lnTo>
                      <a:pt x="1608" y="1173"/>
                    </a:lnTo>
                    <a:lnTo>
                      <a:pt x="1622" y="1143"/>
                    </a:lnTo>
                    <a:lnTo>
                      <a:pt x="1637" y="1113"/>
                    </a:lnTo>
                    <a:lnTo>
                      <a:pt x="1652" y="1084"/>
                    </a:lnTo>
                    <a:lnTo>
                      <a:pt x="1667" y="1055"/>
                    </a:lnTo>
                    <a:lnTo>
                      <a:pt x="1683" y="1025"/>
                    </a:lnTo>
                    <a:lnTo>
                      <a:pt x="1698" y="996"/>
                    </a:lnTo>
                    <a:lnTo>
                      <a:pt x="1715" y="968"/>
                    </a:lnTo>
                    <a:lnTo>
                      <a:pt x="1731" y="939"/>
                    </a:lnTo>
                    <a:lnTo>
                      <a:pt x="1748" y="911"/>
                    </a:lnTo>
                    <a:lnTo>
                      <a:pt x="1766" y="883"/>
                    </a:lnTo>
                    <a:lnTo>
                      <a:pt x="1783" y="855"/>
                    </a:lnTo>
                    <a:lnTo>
                      <a:pt x="1801" y="827"/>
                    </a:lnTo>
                    <a:lnTo>
                      <a:pt x="1820" y="800"/>
                    </a:lnTo>
                    <a:lnTo>
                      <a:pt x="1838" y="773"/>
                    </a:lnTo>
                  </a:path>
                </a:pathLst>
              </a:custGeom>
              <a:solidFill>
                <a:srgbClr val="FF3333"/>
              </a:solidFill>
              <a:ln w="25400">
                <a:noFill/>
                <a:prstDash val="solid"/>
                <a:round/>
                <a:headEnd/>
                <a:tailEnd/>
              </a:ln>
              <a:effectLst>
                <a:outerShdw blurRad="44450" dist="27940" dir="5400000" algn="ctr">
                  <a:srgbClr val="000000">
                    <a:alpha val="32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balanced" dir="t">
                  <a:rot lat="0" lon="0" rev="8700000"/>
                </a:lightRig>
              </a:scene3d>
              <a:sp3d>
                <a:bevelT w="190500" h="38100"/>
              </a:sp3d>
            </xdr:spPr>
          </xdr:sp>
          <xdr:sp macro="" textlink="">
            <xdr:nvSpPr>
              <xdr:cNvPr id="84" name="Freeform 383"/>
              <xdr:cNvSpPr>
                <a:spLocks/>
              </xdr:cNvSpPr>
            </xdr:nvSpPr>
            <xdr:spPr bwMode="auto">
              <a:xfrm>
                <a:off x="450915" y="3935368"/>
                <a:ext cx="673826" cy="597403"/>
              </a:xfrm>
              <a:custGeom>
                <a:avLst/>
                <a:gdLst>
                  <a:gd name="T0" fmla="*/ 2147483647 w 2343"/>
                  <a:gd name="T1" fmla="*/ 2147483647 h 2198"/>
                  <a:gd name="T2" fmla="*/ 2147483647 w 2343"/>
                  <a:gd name="T3" fmla="*/ 2147483647 h 2198"/>
                  <a:gd name="T4" fmla="*/ 2147483647 w 2343"/>
                  <a:gd name="T5" fmla="*/ 2147483647 h 2198"/>
                  <a:gd name="T6" fmla="*/ 2147483647 w 2343"/>
                  <a:gd name="T7" fmla="*/ 2147483647 h 2198"/>
                  <a:gd name="T8" fmla="*/ 2147483647 w 2343"/>
                  <a:gd name="T9" fmla="*/ 2147483647 h 2198"/>
                  <a:gd name="T10" fmla="*/ 2147483647 w 2343"/>
                  <a:gd name="T11" fmla="*/ 2147483647 h 2198"/>
                  <a:gd name="T12" fmla="*/ 2147483647 w 2343"/>
                  <a:gd name="T13" fmla="*/ 2147483647 h 2198"/>
                  <a:gd name="T14" fmla="*/ 2147483647 w 2343"/>
                  <a:gd name="T15" fmla="*/ 2147483647 h 2198"/>
                  <a:gd name="T16" fmla="*/ 2147483647 w 2343"/>
                  <a:gd name="T17" fmla="*/ 2147483647 h 2198"/>
                  <a:gd name="T18" fmla="*/ 2147483647 w 2343"/>
                  <a:gd name="T19" fmla="*/ 2147483647 h 2198"/>
                  <a:gd name="T20" fmla="*/ 2147483647 w 2343"/>
                  <a:gd name="T21" fmla="*/ 2147483647 h 2198"/>
                  <a:gd name="T22" fmla="*/ 2147483647 w 2343"/>
                  <a:gd name="T23" fmla="*/ 2147483647 h 2198"/>
                  <a:gd name="T24" fmla="*/ 2147483647 w 2343"/>
                  <a:gd name="T25" fmla="*/ 2147483647 h 2198"/>
                  <a:gd name="T26" fmla="*/ 2147483647 w 2343"/>
                  <a:gd name="T27" fmla="*/ 2147483647 h 2198"/>
                  <a:gd name="T28" fmla="*/ 2147483647 w 2343"/>
                  <a:gd name="T29" fmla="*/ 2147483647 h 2198"/>
                  <a:gd name="T30" fmla="*/ 2147483647 w 2343"/>
                  <a:gd name="T31" fmla="*/ 2147483647 h 2198"/>
                  <a:gd name="T32" fmla="*/ 2147483647 w 2343"/>
                  <a:gd name="T33" fmla="*/ 2147483647 h 2198"/>
                  <a:gd name="T34" fmla="*/ 2147483647 w 2343"/>
                  <a:gd name="T35" fmla="*/ 2147483647 h 2198"/>
                  <a:gd name="T36" fmla="*/ 2147483647 w 2343"/>
                  <a:gd name="T37" fmla="*/ 2147483647 h 2198"/>
                  <a:gd name="T38" fmla="*/ 2147483647 w 2343"/>
                  <a:gd name="T39" fmla="*/ 2147483647 h 2198"/>
                  <a:gd name="T40" fmla="*/ 2147483647 w 2343"/>
                  <a:gd name="T41" fmla="*/ 2147483647 h 2198"/>
                  <a:gd name="T42" fmla="*/ 2147483647 w 2343"/>
                  <a:gd name="T43" fmla="*/ 2147483647 h 2198"/>
                  <a:gd name="T44" fmla="*/ 2147483647 w 2343"/>
                  <a:gd name="T45" fmla="*/ 2147483647 h 2198"/>
                  <a:gd name="T46" fmla="*/ 2147483647 w 2343"/>
                  <a:gd name="T47" fmla="*/ 2147483647 h 2198"/>
                  <a:gd name="T48" fmla="*/ 2147483647 w 2343"/>
                  <a:gd name="T49" fmla="*/ 2147483647 h 2198"/>
                  <a:gd name="T50" fmla="*/ 2147483647 w 2343"/>
                  <a:gd name="T51" fmla="*/ 2147483647 h 2198"/>
                  <a:gd name="T52" fmla="*/ 2147483647 w 2343"/>
                  <a:gd name="T53" fmla="*/ 2147483647 h 2198"/>
                  <a:gd name="T54" fmla="*/ 2147483647 w 2343"/>
                  <a:gd name="T55" fmla="*/ 2147483647 h 2198"/>
                  <a:gd name="T56" fmla="*/ 2147483647 w 2343"/>
                  <a:gd name="T57" fmla="*/ 2147483647 h 2198"/>
                  <a:gd name="T58" fmla="*/ 2147483647 w 2343"/>
                  <a:gd name="T59" fmla="*/ 2147483647 h 2198"/>
                  <a:gd name="T60" fmla="*/ 2147483647 w 2343"/>
                  <a:gd name="T61" fmla="*/ 2147483647 h 2198"/>
                  <a:gd name="T62" fmla="*/ 2147483647 w 2343"/>
                  <a:gd name="T63" fmla="*/ 2147483647 h 2198"/>
                  <a:gd name="T64" fmla="*/ 2147483647 w 2343"/>
                  <a:gd name="T65" fmla="*/ 2147483647 h 2198"/>
                  <a:gd name="T66" fmla="*/ 2147483647 w 2343"/>
                  <a:gd name="T67" fmla="*/ 2147483647 h 2198"/>
                  <a:gd name="T68" fmla="*/ 2147483647 w 2343"/>
                  <a:gd name="T69" fmla="*/ 2147483647 h 2198"/>
                  <a:gd name="T70" fmla="*/ 2147483647 w 2343"/>
                  <a:gd name="T71" fmla="*/ 2147483647 h 2198"/>
                  <a:gd name="T72" fmla="*/ 2147483647 w 2343"/>
                  <a:gd name="T73" fmla="*/ 2147483647 h 2198"/>
                  <a:gd name="T74" fmla="*/ 2147483647 w 2343"/>
                  <a:gd name="T75" fmla="*/ 2147483647 h 2198"/>
                  <a:gd name="T76" fmla="*/ 2147483647 w 2343"/>
                  <a:gd name="T77" fmla="*/ 2147483647 h 2198"/>
                  <a:gd name="T78" fmla="*/ 2147483647 w 2343"/>
                  <a:gd name="T79" fmla="*/ 2147483647 h 2198"/>
                  <a:gd name="T80" fmla="*/ 2147483647 w 2343"/>
                  <a:gd name="T81" fmla="*/ 2147483647 h 2198"/>
                  <a:gd name="T82" fmla="*/ 2147483647 w 2343"/>
                  <a:gd name="T83" fmla="*/ 2147483647 h 2198"/>
                  <a:gd name="T84" fmla="*/ 2147483647 w 2343"/>
                  <a:gd name="T85" fmla="*/ 2147483647 h 2198"/>
                  <a:gd name="T86" fmla="*/ 2147483647 w 2343"/>
                  <a:gd name="T87" fmla="*/ 2147483647 h 2198"/>
                  <a:gd name="T88" fmla="*/ 2147483647 w 2343"/>
                  <a:gd name="T89" fmla="*/ 2147483647 h 2198"/>
                  <a:gd name="T90" fmla="*/ 2147483647 w 2343"/>
                  <a:gd name="T91" fmla="*/ 2147483647 h 2198"/>
                  <a:gd name="T92" fmla="*/ 2147483647 w 2343"/>
                  <a:gd name="T93" fmla="*/ 2147483647 h 2198"/>
                  <a:gd name="T94" fmla="*/ 2147483647 w 2343"/>
                  <a:gd name="T95" fmla="*/ 2147483647 h 2198"/>
                  <a:gd name="T96" fmla="*/ 2147483647 w 2343"/>
                  <a:gd name="T97" fmla="*/ 2147483647 h 2198"/>
                  <a:gd name="T98" fmla="*/ 2147483647 w 2343"/>
                  <a:gd name="T99" fmla="*/ 2147483647 h 2198"/>
                  <a:gd name="T100" fmla="*/ 2147483647 w 2343"/>
                  <a:gd name="T101" fmla="*/ 2147483647 h 2198"/>
                  <a:gd name="T102" fmla="*/ 2147483647 w 2343"/>
                  <a:gd name="T103" fmla="*/ 2147483647 h 2198"/>
                  <a:gd name="T104" fmla="*/ 2147483647 w 2343"/>
                  <a:gd name="T105" fmla="*/ 2147483647 h 2198"/>
                  <a:gd name="T106" fmla="*/ 2147483647 w 2343"/>
                  <a:gd name="T107" fmla="*/ 2147483647 h 2198"/>
                  <a:gd name="T108" fmla="*/ 2147483647 w 2343"/>
                  <a:gd name="T109" fmla="*/ 2147483647 h 2198"/>
                  <a:gd name="T110" fmla="*/ 2147483647 w 2343"/>
                  <a:gd name="T111" fmla="*/ 2147483647 h 2198"/>
                  <a:gd name="T112" fmla="*/ 2147483647 w 2343"/>
                  <a:gd name="T113" fmla="*/ 2147483647 h 2198"/>
                  <a:gd name="T114" fmla="*/ 2147483647 w 2343"/>
                  <a:gd name="T115" fmla="*/ 2147483647 h 2198"/>
                  <a:gd name="T116" fmla="*/ 2147483647 w 2343"/>
                  <a:gd name="T117" fmla="*/ 2147483647 h 2198"/>
                  <a:gd name="T118" fmla="*/ 2147483647 w 2343"/>
                  <a:gd name="T119" fmla="*/ 2147483647 h 2198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  <a:gd name="T132" fmla="*/ 0 60000 65536"/>
                  <a:gd name="T133" fmla="*/ 0 60000 65536"/>
                  <a:gd name="T134" fmla="*/ 0 60000 65536"/>
                  <a:gd name="T135" fmla="*/ 0 60000 65536"/>
                  <a:gd name="T136" fmla="*/ 0 60000 65536"/>
                  <a:gd name="T137" fmla="*/ 0 60000 65536"/>
                  <a:gd name="T138" fmla="*/ 0 60000 65536"/>
                  <a:gd name="T139" fmla="*/ 0 60000 65536"/>
                  <a:gd name="T140" fmla="*/ 0 60000 65536"/>
                  <a:gd name="T141" fmla="*/ 0 60000 65536"/>
                  <a:gd name="T142" fmla="*/ 0 60000 65536"/>
                  <a:gd name="T143" fmla="*/ 0 60000 65536"/>
                  <a:gd name="T144" fmla="*/ 0 60000 65536"/>
                  <a:gd name="T145" fmla="*/ 0 60000 65536"/>
                  <a:gd name="T146" fmla="*/ 0 60000 65536"/>
                  <a:gd name="T147" fmla="*/ 0 60000 65536"/>
                  <a:gd name="T148" fmla="*/ 0 60000 65536"/>
                  <a:gd name="T149" fmla="*/ 0 60000 65536"/>
                  <a:gd name="T150" fmla="*/ 0 60000 65536"/>
                  <a:gd name="T151" fmla="*/ 0 60000 65536"/>
                  <a:gd name="T152" fmla="*/ 0 60000 65536"/>
                  <a:gd name="T153" fmla="*/ 0 60000 65536"/>
                  <a:gd name="T154" fmla="*/ 0 60000 65536"/>
                  <a:gd name="T155" fmla="*/ 0 60000 65536"/>
                  <a:gd name="T156" fmla="*/ 0 60000 65536"/>
                  <a:gd name="T157" fmla="*/ 0 60000 65536"/>
                  <a:gd name="T158" fmla="*/ 0 60000 65536"/>
                  <a:gd name="T159" fmla="*/ 0 60000 65536"/>
                  <a:gd name="T160" fmla="*/ 0 60000 65536"/>
                  <a:gd name="T161" fmla="*/ 0 60000 65536"/>
                  <a:gd name="T162" fmla="*/ 0 60000 65536"/>
                  <a:gd name="T163" fmla="*/ 0 60000 65536"/>
                  <a:gd name="T164" fmla="*/ 0 60000 65536"/>
                  <a:gd name="T165" fmla="*/ 0 60000 65536"/>
                  <a:gd name="T166" fmla="*/ 0 60000 65536"/>
                  <a:gd name="T167" fmla="*/ 0 60000 65536"/>
                  <a:gd name="T168" fmla="*/ 0 60000 65536"/>
                  <a:gd name="T169" fmla="*/ 0 60000 65536"/>
                  <a:gd name="T170" fmla="*/ 0 60000 65536"/>
                  <a:gd name="T171" fmla="*/ 0 60000 65536"/>
                  <a:gd name="T172" fmla="*/ 0 60000 65536"/>
                  <a:gd name="T173" fmla="*/ 0 60000 65536"/>
                  <a:gd name="T174" fmla="*/ 0 60000 65536"/>
                  <a:gd name="T175" fmla="*/ 0 60000 65536"/>
                  <a:gd name="T176" fmla="*/ 0 60000 65536"/>
                  <a:gd name="T177" fmla="*/ 0 60000 65536"/>
                  <a:gd name="T178" fmla="*/ 0 60000 65536"/>
                  <a:gd name="T179" fmla="*/ 0 60000 65536"/>
                  <a:gd name="T180" fmla="*/ 0 w 2343"/>
                  <a:gd name="T181" fmla="*/ 0 h 2198"/>
                  <a:gd name="T182" fmla="*/ 2343 w 2343"/>
                  <a:gd name="T183" fmla="*/ 2198 h 2198"/>
                </a:gdLst>
                <a:ahLst/>
                <a:cxnLst>
                  <a:cxn ang="T120">
                    <a:pos x="T0" y="T1"/>
                  </a:cxn>
                  <a:cxn ang="T121">
                    <a:pos x="T2" y="T3"/>
                  </a:cxn>
                  <a:cxn ang="T122">
                    <a:pos x="T4" y="T5"/>
                  </a:cxn>
                  <a:cxn ang="T123">
                    <a:pos x="T6" y="T7"/>
                  </a:cxn>
                  <a:cxn ang="T124">
                    <a:pos x="T8" y="T9"/>
                  </a:cxn>
                  <a:cxn ang="T125">
                    <a:pos x="T10" y="T11"/>
                  </a:cxn>
                  <a:cxn ang="T126">
                    <a:pos x="T12" y="T13"/>
                  </a:cxn>
                  <a:cxn ang="T127">
                    <a:pos x="T14" y="T15"/>
                  </a:cxn>
                  <a:cxn ang="T128">
                    <a:pos x="T16" y="T17"/>
                  </a:cxn>
                  <a:cxn ang="T129">
                    <a:pos x="T18" y="T19"/>
                  </a:cxn>
                  <a:cxn ang="T130">
                    <a:pos x="T20" y="T21"/>
                  </a:cxn>
                  <a:cxn ang="T131">
                    <a:pos x="T22" y="T23"/>
                  </a:cxn>
                  <a:cxn ang="T132">
                    <a:pos x="T24" y="T25"/>
                  </a:cxn>
                  <a:cxn ang="T133">
                    <a:pos x="T26" y="T27"/>
                  </a:cxn>
                  <a:cxn ang="T134">
                    <a:pos x="T28" y="T29"/>
                  </a:cxn>
                  <a:cxn ang="T135">
                    <a:pos x="T30" y="T31"/>
                  </a:cxn>
                  <a:cxn ang="T136">
                    <a:pos x="T32" y="T33"/>
                  </a:cxn>
                  <a:cxn ang="T137">
                    <a:pos x="T34" y="T35"/>
                  </a:cxn>
                  <a:cxn ang="T138">
                    <a:pos x="T36" y="T37"/>
                  </a:cxn>
                  <a:cxn ang="T139">
                    <a:pos x="T38" y="T39"/>
                  </a:cxn>
                  <a:cxn ang="T140">
                    <a:pos x="T40" y="T41"/>
                  </a:cxn>
                  <a:cxn ang="T141">
                    <a:pos x="T42" y="T43"/>
                  </a:cxn>
                  <a:cxn ang="T142">
                    <a:pos x="T44" y="T45"/>
                  </a:cxn>
                  <a:cxn ang="T143">
                    <a:pos x="T46" y="T47"/>
                  </a:cxn>
                  <a:cxn ang="T144">
                    <a:pos x="T48" y="T49"/>
                  </a:cxn>
                  <a:cxn ang="T145">
                    <a:pos x="T50" y="T51"/>
                  </a:cxn>
                  <a:cxn ang="T146">
                    <a:pos x="T52" y="T53"/>
                  </a:cxn>
                  <a:cxn ang="T147">
                    <a:pos x="T54" y="T55"/>
                  </a:cxn>
                  <a:cxn ang="T148">
                    <a:pos x="T56" y="T57"/>
                  </a:cxn>
                  <a:cxn ang="T149">
                    <a:pos x="T58" y="T59"/>
                  </a:cxn>
                  <a:cxn ang="T150">
                    <a:pos x="T60" y="T61"/>
                  </a:cxn>
                  <a:cxn ang="T151">
                    <a:pos x="T62" y="T63"/>
                  </a:cxn>
                  <a:cxn ang="T152">
                    <a:pos x="T64" y="T65"/>
                  </a:cxn>
                  <a:cxn ang="T153">
                    <a:pos x="T66" y="T67"/>
                  </a:cxn>
                  <a:cxn ang="T154">
                    <a:pos x="T68" y="T69"/>
                  </a:cxn>
                  <a:cxn ang="T155">
                    <a:pos x="T70" y="T71"/>
                  </a:cxn>
                  <a:cxn ang="T156">
                    <a:pos x="T72" y="T73"/>
                  </a:cxn>
                  <a:cxn ang="T157">
                    <a:pos x="T74" y="T75"/>
                  </a:cxn>
                  <a:cxn ang="T158">
                    <a:pos x="T76" y="T77"/>
                  </a:cxn>
                  <a:cxn ang="T159">
                    <a:pos x="T78" y="T79"/>
                  </a:cxn>
                  <a:cxn ang="T160">
                    <a:pos x="T80" y="T81"/>
                  </a:cxn>
                  <a:cxn ang="T161">
                    <a:pos x="T82" y="T83"/>
                  </a:cxn>
                  <a:cxn ang="T162">
                    <a:pos x="T84" y="T85"/>
                  </a:cxn>
                  <a:cxn ang="T163">
                    <a:pos x="T86" y="T87"/>
                  </a:cxn>
                  <a:cxn ang="T164">
                    <a:pos x="T88" y="T89"/>
                  </a:cxn>
                  <a:cxn ang="T165">
                    <a:pos x="T90" y="T91"/>
                  </a:cxn>
                  <a:cxn ang="T166">
                    <a:pos x="T92" y="T93"/>
                  </a:cxn>
                  <a:cxn ang="T167">
                    <a:pos x="T94" y="T95"/>
                  </a:cxn>
                  <a:cxn ang="T168">
                    <a:pos x="T96" y="T97"/>
                  </a:cxn>
                  <a:cxn ang="T169">
                    <a:pos x="T98" y="T99"/>
                  </a:cxn>
                  <a:cxn ang="T170">
                    <a:pos x="T100" y="T101"/>
                  </a:cxn>
                  <a:cxn ang="T171">
                    <a:pos x="T102" y="T103"/>
                  </a:cxn>
                  <a:cxn ang="T172">
                    <a:pos x="T104" y="T105"/>
                  </a:cxn>
                  <a:cxn ang="T173">
                    <a:pos x="T106" y="T107"/>
                  </a:cxn>
                  <a:cxn ang="T174">
                    <a:pos x="T108" y="T109"/>
                  </a:cxn>
                  <a:cxn ang="T175">
                    <a:pos x="T110" y="T111"/>
                  </a:cxn>
                  <a:cxn ang="T176">
                    <a:pos x="T112" y="T113"/>
                  </a:cxn>
                  <a:cxn ang="T177">
                    <a:pos x="T114" y="T115"/>
                  </a:cxn>
                  <a:cxn ang="T178">
                    <a:pos x="T116" y="T117"/>
                  </a:cxn>
                  <a:cxn ang="T179">
                    <a:pos x="T118" y="T119"/>
                  </a:cxn>
                </a:cxnLst>
                <a:rect l="T180" t="T181" r="T182" b="T183"/>
                <a:pathLst>
                  <a:path w="2343" h="2198">
                    <a:moveTo>
                      <a:pt x="2343" y="1280"/>
                    </a:moveTo>
                    <a:lnTo>
                      <a:pt x="2305" y="1173"/>
                    </a:lnTo>
                    <a:lnTo>
                      <a:pt x="2268" y="1066"/>
                    </a:lnTo>
                    <a:lnTo>
                      <a:pt x="2231" y="960"/>
                    </a:lnTo>
                    <a:lnTo>
                      <a:pt x="2194" y="853"/>
                    </a:lnTo>
                    <a:lnTo>
                      <a:pt x="2156" y="747"/>
                    </a:lnTo>
                    <a:lnTo>
                      <a:pt x="2119" y="640"/>
                    </a:lnTo>
                    <a:lnTo>
                      <a:pt x="2082" y="533"/>
                    </a:lnTo>
                    <a:lnTo>
                      <a:pt x="2045" y="427"/>
                    </a:lnTo>
                    <a:lnTo>
                      <a:pt x="2007" y="320"/>
                    </a:lnTo>
                    <a:lnTo>
                      <a:pt x="1970" y="213"/>
                    </a:lnTo>
                    <a:lnTo>
                      <a:pt x="1933" y="107"/>
                    </a:lnTo>
                    <a:lnTo>
                      <a:pt x="1896" y="0"/>
                    </a:lnTo>
                    <a:lnTo>
                      <a:pt x="1849" y="17"/>
                    </a:lnTo>
                    <a:lnTo>
                      <a:pt x="1803" y="34"/>
                    </a:lnTo>
                    <a:lnTo>
                      <a:pt x="1757" y="52"/>
                    </a:lnTo>
                    <a:lnTo>
                      <a:pt x="1711" y="70"/>
                    </a:lnTo>
                    <a:lnTo>
                      <a:pt x="1665" y="89"/>
                    </a:lnTo>
                    <a:lnTo>
                      <a:pt x="1619" y="108"/>
                    </a:lnTo>
                    <a:lnTo>
                      <a:pt x="1574" y="128"/>
                    </a:lnTo>
                    <a:lnTo>
                      <a:pt x="1529" y="149"/>
                    </a:lnTo>
                    <a:lnTo>
                      <a:pt x="1484" y="170"/>
                    </a:lnTo>
                    <a:lnTo>
                      <a:pt x="1439" y="192"/>
                    </a:lnTo>
                    <a:lnTo>
                      <a:pt x="1395" y="214"/>
                    </a:lnTo>
                    <a:lnTo>
                      <a:pt x="1351" y="236"/>
                    </a:lnTo>
                    <a:lnTo>
                      <a:pt x="1307" y="260"/>
                    </a:lnTo>
                    <a:lnTo>
                      <a:pt x="1264" y="283"/>
                    </a:lnTo>
                    <a:lnTo>
                      <a:pt x="1221" y="308"/>
                    </a:lnTo>
                    <a:lnTo>
                      <a:pt x="1178" y="333"/>
                    </a:lnTo>
                    <a:lnTo>
                      <a:pt x="1135" y="358"/>
                    </a:lnTo>
                    <a:lnTo>
                      <a:pt x="1093" y="384"/>
                    </a:lnTo>
                    <a:lnTo>
                      <a:pt x="1051" y="410"/>
                    </a:lnTo>
                    <a:lnTo>
                      <a:pt x="1009" y="437"/>
                    </a:lnTo>
                    <a:lnTo>
                      <a:pt x="968" y="464"/>
                    </a:lnTo>
                    <a:lnTo>
                      <a:pt x="927" y="492"/>
                    </a:lnTo>
                    <a:lnTo>
                      <a:pt x="887" y="520"/>
                    </a:lnTo>
                    <a:lnTo>
                      <a:pt x="846" y="549"/>
                    </a:lnTo>
                    <a:lnTo>
                      <a:pt x="807" y="579"/>
                    </a:lnTo>
                    <a:lnTo>
                      <a:pt x="767" y="609"/>
                    </a:lnTo>
                    <a:lnTo>
                      <a:pt x="728" y="639"/>
                    </a:lnTo>
                    <a:lnTo>
                      <a:pt x="689" y="670"/>
                    </a:lnTo>
                    <a:lnTo>
                      <a:pt x="651" y="701"/>
                    </a:lnTo>
                    <a:lnTo>
                      <a:pt x="613" y="733"/>
                    </a:lnTo>
                    <a:lnTo>
                      <a:pt x="575" y="765"/>
                    </a:lnTo>
                    <a:lnTo>
                      <a:pt x="538" y="797"/>
                    </a:lnTo>
                    <a:lnTo>
                      <a:pt x="501" y="831"/>
                    </a:lnTo>
                    <a:lnTo>
                      <a:pt x="465" y="864"/>
                    </a:lnTo>
                    <a:lnTo>
                      <a:pt x="428" y="898"/>
                    </a:lnTo>
                    <a:lnTo>
                      <a:pt x="393" y="933"/>
                    </a:lnTo>
                    <a:lnTo>
                      <a:pt x="358" y="967"/>
                    </a:lnTo>
                    <a:lnTo>
                      <a:pt x="323" y="1003"/>
                    </a:lnTo>
                    <a:lnTo>
                      <a:pt x="289" y="1038"/>
                    </a:lnTo>
                    <a:lnTo>
                      <a:pt x="255" y="1075"/>
                    </a:lnTo>
                    <a:lnTo>
                      <a:pt x="221" y="1111"/>
                    </a:lnTo>
                    <a:lnTo>
                      <a:pt x="188" y="1148"/>
                    </a:lnTo>
                    <a:lnTo>
                      <a:pt x="156" y="1185"/>
                    </a:lnTo>
                    <a:lnTo>
                      <a:pt x="124" y="1223"/>
                    </a:lnTo>
                    <a:lnTo>
                      <a:pt x="92" y="1261"/>
                    </a:lnTo>
                    <a:lnTo>
                      <a:pt x="61" y="1300"/>
                    </a:lnTo>
                    <a:lnTo>
                      <a:pt x="30" y="1338"/>
                    </a:lnTo>
                    <a:lnTo>
                      <a:pt x="0" y="1378"/>
                    </a:lnTo>
                    <a:lnTo>
                      <a:pt x="90" y="1446"/>
                    </a:lnTo>
                    <a:lnTo>
                      <a:pt x="180" y="1514"/>
                    </a:lnTo>
                    <a:lnTo>
                      <a:pt x="270" y="1583"/>
                    </a:lnTo>
                    <a:lnTo>
                      <a:pt x="359" y="1651"/>
                    </a:lnTo>
                    <a:lnTo>
                      <a:pt x="449" y="1719"/>
                    </a:lnTo>
                    <a:lnTo>
                      <a:pt x="539" y="1788"/>
                    </a:lnTo>
                    <a:lnTo>
                      <a:pt x="629" y="1856"/>
                    </a:lnTo>
                    <a:lnTo>
                      <a:pt x="719" y="1924"/>
                    </a:lnTo>
                    <a:lnTo>
                      <a:pt x="809" y="1993"/>
                    </a:lnTo>
                    <a:lnTo>
                      <a:pt x="899" y="2061"/>
                    </a:lnTo>
                    <a:lnTo>
                      <a:pt x="989" y="2130"/>
                    </a:lnTo>
                    <a:lnTo>
                      <a:pt x="1079" y="2198"/>
                    </a:lnTo>
                    <a:lnTo>
                      <a:pt x="1099" y="2172"/>
                    </a:lnTo>
                    <a:lnTo>
                      <a:pt x="1119" y="2146"/>
                    </a:lnTo>
                    <a:lnTo>
                      <a:pt x="1140" y="2120"/>
                    </a:lnTo>
                    <a:lnTo>
                      <a:pt x="1161" y="2095"/>
                    </a:lnTo>
                    <a:lnTo>
                      <a:pt x="1182" y="2070"/>
                    </a:lnTo>
                    <a:lnTo>
                      <a:pt x="1204" y="2045"/>
                    </a:lnTo>
                    <a:lnTo>
                      <a:pt x="1226" y="2020"/>
                    </a:lnTo>
                    <a:lnTo>
                      <a:pt x="1248" y="1996"/>
                    </a:lnTo>
                    <a:lnTo>
                      <a:pt x="1271" y="1972"/>
                    </a:lnTo>
                    <a:lnTo>
                      <a:pt x="1294" y="1948"/>
                    </a:lnTo>
                    <a:lnTo>
                      <a:pt x="1317" y="1924"/>
                    </a:lnTo>
                    <a:lnTo>
                      <a:pt x="1341" y="1901"/>
                    </a:lnTo>
                    <a:lnTo>
                      <a:pt x="1364" y="1878"/>
                    </a:lnTo>
                    <a:lnTo>
                      <a:pt x="1388" y="1856"/>
                    </a:lnTo>
                    <a:lnTo>
                      <a:pt x="1413" y="1833"/>
                    </a:lnTo>
                    <a:lnTo>
                      <a:pt x="1437" y="1811"/>
                    </a:lnTo>
                    <a:lnTo>
                      <a:pt x="1462" y="1789"/>
                    </a:lnTo>
                    <a:lnTo>
                      <a:pt x="1487" y="1768"/>
                    </a:lnTo>
                    <a:lnTo>
                      <a:pt x="1513" y="1747"/>
                    </a:lnTo>
                    <a:lnTo>
                      <a:pt x="1538" y="1726"/>
                    </a:lnTo>
                    <a:lnTo>
                      <a:pt x="1564" y="1705"/>
                    </a:lnTo>
                    <a:lnTo>
                      <a:pt x="1590" y="1685"/>
                    </a:lnTo>
                    <a:lnTo>
                      <a:pt x="1616" y="1665"/>
                    </a:lnTo>
                    <a:lnTo>
                      <a:pt x="1643" y="1646"/>
                    </a:lnTo>
                    <a:lnTo>
                      <a:pt x="1670" y="1626"/>
                    </a:lnTo>
                    <a:lnTo>
                      <a:pt x="1697" y="1608"/>
                    </a:lnTo>
                    <a:lnTo>
                      <a:pt x="1724" y="1589"/>
                    </a:lnTo>
                    <a:lnTo>
                      <a:pt x="1752" y="1571"/>
                    </a:lnTo>
                    <a:lnTo>
                      <a:pt x="1779" y="1553"/>
                    </a:lnTo>
                    <a:lnTo>
                      <a:pt x="1807" y="1535"/>
                    </a:lnTo>
                    <a:lnTo>
                      <a:pt x="1836" y="1518"/>
                    </a:lnTo>
                    <a:lnTo>
                      <a:pt x="1864" y="1501"/>
                    </a:lnTo>
                    <a:lnTo>
                      <a:pt x="1892" y="1485"/>
                    </a:lnTo>
                    <a:lnTo>
                      <a:pt x="1921" y="1468"/>
                    </a:lnTo>
                    <a:lnTo>
                      <a:pt x="1950" y="1453"/>
                    </a:lnTo>
                    <a:lnTo>
                      <a:pt x="1979" y="1437"/>
                    </a:lnTo>
                    <a:lnTo>
                      <a:pt x="2009" y="1422"/>
                    </a:lnTo>
                    <a:lnTo>
                      <a:pt x="2038" y="1407"/>
                    </a:lnTo>
                    <a:lnTo>
                      <a:pt x="2068" y="1393"/>
                    </a:lnTo>
                    <a:lnTo>
                      <a:pt x="2098" y="1379"/>
                    </a:lnTo>
                    <a:lnTo>
                      <a:pt x="2128" y="1365"/>
                    </a:lnTo>
                    <a:lnTo>
                      <a:pt x="2158" y="1352"/>
                    </a:lnTo>
                    <a:lnTo>
                      <a:pt x="2189" y="1339"/>
                    </a:lnTo>
                    <a:lnTo>
                      <a:pt x="2219" y="1326"/>
                    </a:lnTo>
                    <a:lnTo>
                      <a:pt x="2250" y="1314"/>
                    </a:lnTo>
                    <a:lnTo>
                      <a:pt x="2281" y="1302"/>
                    </a:lnTo>
                    <a:lnTo>
                      <a:pt x="2311" y="1291"/>
                    </a:lnTo>
                    <a:lnTo>
                      <a:pt x="2343" y="1280"/>
                    </a:lnTo>
                  </a:path>
                </a:pathLst>
              </a:custGeom>
              <a:solidFill>
                <a:srgbClr val="FF6600">
                  <a:alpha val="89804"/>
                </a:srgbClr>
              </a:solidFill>
              <a:ln w="25400">
                <a:noFill/>
                <a:prstDash val="solid"/>
                <a:round/>
                <a:headEnd/>
                <a:tailEnd/>
              </a:ln>
              <a:effectLst>
                <a:outerShdw blurRad="44450" dist="27940" dir="5400000" algn="ctr">
                  <a:srgbClr val="000000">
                    <a:alpha val="32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balanced" dir="t">
                  <a:rot lat="0" lon="0" rev="8700000"/>
                </a:lightRig>
              </a:scene3d>
              <a:sp3d>
                <a:bevelT w="190500" h="38100"/>
              </a:sp3d>
            </xdr:spPr>
          </xdr:sp>
        </xdr:grpSp>
      </xdr:grpSp>
      <xdr:graphicFrame macro="">
        <xdr:nvGraphicFramePr>
          <xdr:cNvPr id="70" name="Chart 2"/>
          <xdr:cNvGraphicFramePr>
            <a:graphicFrameLocks/>
          </xdr:cNvGraphicFramePr>
        </xdr:nvGraphicFramePr>
        <xdr:xfrm>
          <a:off x="482512" y="4076699"/>
          <a:ext cx="1108164" cy="751599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5"/>
          </a:graphicData>
        </a:graphic>
      </xdr:graphicFrame>
      <xdr:sp macro="" textlink="">
        <xdr:nvSpPr>
          <xdr:cNvPr id="71" name="Oval 3"/>
          <xdr:cNvSpPr/>
        </xdr:nvSpPr>
        <xdr:spPr bwMode="auto">
          <a:xfrm>
            <a:off x="806513" y="4471843"/>
            <a:ext cx="463543" cy="468000"/>
          </a:xfrm>
          <a:prstGeom prst="ellipse">
            <a:avLst/>
          </a:prstGeom>
          <a:solidFill>
            <a:schemeClr val="tx1">
              <a:lumMod val="85000"/>
              <a:lumOff val="15000"/>
            </a:schemeClr>
          </a:solidFill>
          <a:ln>
            <a:noFill/>
          </a:ln>
          <a:effectLst>
            <a:outerShdw blurRad="44450" dist="27940" dir="5400000" algn="ctr">
              <a:srgbClr val="000000">
                <a:alpha val="32000"/>
              </a:srgbClr>
            </a:outerShdw>
          </a:effectLst>
          <a:scene3d>
            <a:camera prst="perspectiveFront"/>
            <a:lightRig rig="balanced" dir="t">
              <a:rot lat="0" lon="0" rev="8700000"/>
            </a:lightRig>
          </a:scene3d>
          <a:sp3d>
            <a:bevelT w="190500" h="38100"/>
          </a:sp3d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endParaRPr lang="en-US" sz="1100"/>
          </a:p>
        </xdr:txBody>
      </xdr:sp>
      <xdr:sp macro="" textlink="$AA$27">
        <xdr:nvSpPr>
          <xdr:cNvPr id="72" name="TextBox 483"/>
          <xdr:cNvSpPr txBox="1"/>
        </xdr:nvSpPr>
        <xdr:spPr bwMode="auto">
          <a:xfrm>
            <a:off x="752475" y="4584250"/>
            <a:ext cx="547354" cy="254450"/>
          </a:xfrm>
          <a:prstGeom prst="rect">
            <a:avLst/>
          </a:prstGeom>
          <a:noFill/>
          <a:ln w="9525" cmpd="sng">
            <a:noFill/>
          </a:ln>
          <a:effectLst>
            <a:outerShdw blurRad="44450" dist="27940" dir="5400000" algn="ctr">
              <a:srgbClr val="000000">
                <a:alpha val="32000"/>
              </a:srgbClr>
            </a:outerShdw>
          </a:effectLst>
          <a:scene3d>
            <a:camera prst="perspectiveFront"/>
            <a:lightRig rig="balanced" dir="t">
              <a:rot lat="0" lon="0" rev="8700000"/>
            </a:lightRig>
          </a:scene3d>
          <a:sp3d>
            <a:bevelT w="190500" h="38100"/>
          </a:sp3d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pPr algn="ctr"/>
            <a:fld id="{A4B12A5D-0E34-4112-81D5-802F051B5783}" type="TxLink">
              <a:rPr lang="en-US" sz="1100" b="1" i="0" u="none" strike="noStrike">
                <a:solidFill>
                  <a:schemeClr val="bg1"/>
                </a:solidFill>
                <a:latin typeface="Calibri"/>
                <a:cs typeface="Calibri"/>
              </a:rPr>
              <a:pPr algn="ctr"/>
              <a:t>#DIV/0!</a:t>
            </a:fld>
            <a:endParaRPr lang="en-US" sz="1100" b="1">
              <a:solidFill>
                <a:schemeClr val="bg1"/>
              </a:solidFill>
              <a:latin typeface="Arial" pitchFamily="34" charset="0"/>
              <a:cs typeface="Arial" pitchFamily="34" charset="0"/>
            </a:endParaRPr>
          </a:p>
        </xdr:txBody>
      </xdr:sp>
    </xdr:grpSp>
    <xdr:clientData/>
  </xdr:twoCellAnchor>
  <xdr:twoCellAnchor>
    <xdr:from>
      <xdr:col>15</xdr:col>
      <xdr:colOff>457200</xdr:colOff>
      <xdr:row>17</xdr:row>
      <xdr:rowOff>37233</xdr:rowOff>
    </xdr:from>
    <xdr:to>
      <xdr:col>16</xdr:col>
      <xdr:colOff>394954</xdr:colOff>
      <xdr:row>18</xdr:row>
      <xdr:rowOff>132356</xdr:rowOff>
    </xdr:to>
    <xdr:sp macro="" textlink="$H$27">
      <xdr:nvSpPr>
        <xdr:cNvPr id="85" name="TextBox 483"/>
        <xdr:cNvSpPr txBox="1"/>
      </xdr:nvSpPr>
      <xdr:spPr bwMode="auto">
        <a:xfrm>
          <a:off x="6838950" y="2710583"/>
          <a:ext cx="547354" cy="253873"/>
        </a:xfrm>
        <a:prstGeom prst="rect">
          <a:avLst/>
        </a:prstGeom>
        <a:solidFill>
          <a:srgbClr val="92D050"/>
        </a:solidFill>
        <a:ln w="9525" cmpd="sng"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perspectiveFront"/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ctr"/>
          <a:fld id="{906BEEC7-3C77-4A98-B6E8-2BB7C819494A}" type="TxLink">
            <a:rPr lang="en-US" sz="1100" b="1" i="0" u="none" strike="noStrike">
              <a:solidFill>
                <a:schemeClr val="bg1"/>
              </a:solidFill>
              <a:latin typeface="Calibri"/>
              <a:ea typeface="+mn-ea"/>
              <a:cs typeface="Calibri"/>
            </a:rPr>
            <a:pPr marL="0" indent="0" algn="ctr"/>
            <a:t>130</a:t>
          </a:fld>
          <a:endParaRPr lang="en-US" sz="1000" b="1" i="0" u="none" strike="noStrike">
            <a:solidFill>
              <a:schemeClr val="bg1"/>
            </a:solidFill>
            <a:latin typeface="Arialri"/>
            <a:ea typeface="+mn-ea"/>
            <a:cs typeface="Arial" pitchFamily="34" charset="0"/>
          </a:endParaRPr>
        </a:p>
      </xdr:txBody>
    </xdr:sp>
    <xdr:clientData/>
  </xdr:twoCellAnchor>
  <xdr:twoCellAnchor>
    <xdr:from>
      <xdr:col>14</xdr:col>
      <xdr:colOff>190500</xdr:colOff>
      <xdr:row>17</xdr:row>
      <xdr:rowOff>37233</xdr:rowOff>
    </xdr:from>
    <xdr:to>
      <xdr:col>15</xdr:col>
      <xdr:colOff>128254</xdr:colOff>
      <xdr:row>18</xdr:row>
      <xdr:rowOff>132356</xdr:rowOff>
    </xdr:to>
    <xdr:sp macro="" textlink="$AA$27">
      <xdr:nvSpPr>
        <xdr:cNvPr id="86" name="TextBox 483"/>
        <xdr:cNvSpPr txBox="1"/>
      </xdr:nvSpPr>
      <xdr:spPr bwMode="auto">
        <a:xfrm>
          <a:off x="5962650" y="2710583"/>
          <a:ext cx="547354" cy="253873"/>
        </a:xfrm>
        <a:prstGeom prst="rect">
          <a:avLst/>
        </a:prstGeom>
        <a:solidFill>
          <a:schemeClr val="bg2">
            <a:lumMod val="25000"/>
          </a:schemeClr>
        </a:solidFill>
        <a:ln w="9525" cmpd="sng"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perspectiveFront"/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fld id="{050B8603-21AD-46A1-99CA-9DFC1545D1FF}" type="TxLink">
            <a:rPr lang="en-US" sz="1100" b="1" i="0" u="none" strike="noStrike">
              <a:solidFill>
                <a:schemeClr val="bg1"/>
              </a:solidFill>
              <a:latin typeface="Calibri"/>
              <a:cs typeface="Calibri"/>
            </a:rPr>
            <a:pPr algn="ctr"/>
            <a:t>#DIV/0!</a:t>
          </a:fld>
          <a:endParaRPr lang="en-US" sz="1100" b="1">
            <a:solidFill>
              <a:schemeClr val="bg1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15</xdr:col>
      <xdr:colOff>114300</xdr:colOff>
      <xdr:row>17</xdr:row>
      <xdr:rowOff>46758</xdr:rowOff>
    </xdr:from>
    <xdr:to>
      <xdr:col>15</xdr:col>
      <xdr:colOff>447675</xdr:colOff>
      <xdr:row>18</xdr:row>
      <xdr:rowOff>106506</xdr:rowOff>
    </xdr:to>
    <xdr:sp macro="" textlink="">
      <xdr:nvSpPr>
        <xdr:cNvPr id="87" name="CaixaDeTexto 86"/>
        <xdr:cNvSpPr txBox="1"/>
      </xdr:nvSpPr>
      <xdr:spPr>
        <a:xfrm>
          <a:off x="6496050" y="2720108"/>
          <a:ext cx="333375" cy="21849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pt-BR" sz="1000">
              <a:latin typeface="+mn-lt"/>
            </a:rPr>
            <a:t>de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357188</xdr:colOff>
          <xdr:row>2</xdr:row>
          <xdr:rowOff>0</xdr:rowOff>
        </xdr:from>
        <xdr:to>
          <xdr:col>26</xdr:col>
          <xdr:colOff>338138</xdr:colOff>
          <xdr:row>2</xdr:row>
          <xdr:rowOff>419100</xdr:rowOff>
        </xdr:to>
        <xdr:sp macro="" textlink="">
          <xdr:nvSpPr>
            <xdr:cNvPr id="22529" name="Object 1" hidden="1">
              <a:extLst>
                <a:ext uri="{63B3BB69-23CF-44E3-9099-C40C66FF867C}">
                  <a14:compatExt spid="_x0000_s225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12</xdr:col>
      <xdr:colOff>502335</xdr:colOff>
      <xdr:row>34</xdr:row>
      <xdr:rowOff>50800</xdr:rowOff>
    </xdr:from>
    <xdr:to>
      <xdr:col>12</xdr:col>
      <xdr:colOff>521385</xdr:colOff>
      <xdr:row>48</xdr:row>
      <xdr:rowOff>63500</xdr:rowOff>
    </xdr:to>
    <xdr:cxnSp macro="">
      <xdr:nvCxnSpPr>
        <xdr:cNvPr id="90" name="Conector reto 89"/>
        <xdr:cNvCxnSpPr/>
      </xdr:nvCxnSpPr>
      <xdr:spPr>
        <a:xfrm flipH="1" flipV="1">
          <a:off x="5607735" y="5441950"/>
          <a:ext cx="19050" cy="2616200"/>
        </a:xfrm>
        <a:prstGeom prst="line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49</xdr:row>
      <xdr:rowOff>93580</xdr:rowOff>
    </xdr:from>
    <xdr:to>
      <xdr:col>12</xdr:col>
      <xdr:colOff>409222</xdr:colOff>
      <xdr:row>63</xdr:row>
      <xdr:rowOff>147053</xdr:rowOff>
    </xdr:to>
    <xdr:graphicFrame macro="">
      <xdr:nvGraphicFramePr>
        <xdr:cNvPr id="91" name="Gráfico 9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14</xdr:col>
      <xdr:colOff>571501</xdr:colOff>
      <xdr:row>64</xdr:row>
      <xdr:rowOff>80210</xdr:rowOff>
    </xdr:from>
    <xdr:to>
      <xdr:col>26</xdr:col>
      <xdr:colOff>268111</xdr:colOff>
      <xdr:row>78</xdr:row>
      <xdr:rowOff>140369</xdr:rowOff>
    </xdr:to>
    <xdr:graphicFrame macro="">
      <xdr:nvGraphicFramePr>
        <xdr:cNvPr id="92" name="Gráfico 9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64</xdr:row>
      <xdr:rowOff>113631</xdr:rowOff>
    </xdr:from>
    <xdr:to>
      <xdr:col>12</xdr:col>
      <xdr:colOff>423333</xdr:colOff>
      <xdr:row>78</xdr:row>
      <xdr:rowOff>140368</xdr:rowOff>
    </xdr:to>
    <xdr:graphicFrame macro="">
      <xdr:nvGraphicFramePr>
        <xdr:cNvPr id="93" name="Gráfico 9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14</xdr:col>
      <xdr:colOff>550333</xdr:colOff>
      <xdr:row>79</xdr:row>
      <xdr:rowOff>113633</xdr:rowOff>
    </xdr:from>
    <xdr:to>
      <xdr:col>26</xdr:col>
      <xdr:colOff>267368</xdr:colOff>
      <xdr:row>94</xdr:row>
      <xdr:rowOff>133685</xdr:rowOff>
    </xdr:to>
    <xdr:graphicFrame macro="">
      <xdr:nvGraphicFramePr>
        <xdr:cNvPr id="94" name="Gráfico 9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</xdr:col>
      <xdr:colOff>0</xdr:colOff>
      <xdr:row>79</xdr:row>
      <xdr:rowOff>80211</xdr:rowOff>
    </xdr:from>
    <xdr:to>
      <xdr:col>12</xdr:col>
      <xdr:colOff>402167</xdr:colOff>
      <xdr:row>94</xdr:row>
      <xdr:rowOff>127000</xdr:rowOff>
    </xdr:to>
    <xdr:graphicFrame macro="">
      <xdr:nvGraphicFramePr>
        <xdr:cNvPr id="95" name="Gráfico 9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8</xdr:col>
      <xdr:colOff>234655</xdr:colOff>
      <xdr:row>49</xdr:row>
      <xdr:rowOff>185771</xdr:rowOff>
    </xdr:from>
    <xdr:to>
      <xdr:col>8</xdr:col>
      <xdr:colOff>469605</xdr:colOff>
      <xdr:row>51</xdr:row>
      <xdr:rowOff>87513</xdr:rowOff>
    </xdr:to>
    <xdr:sp macro="" textlink="">
      <xdr:nvSpPr>
        <xdr:cNvPr id="96" name="Seta para cima 95"/>
        <xdr:cNvSpPr/>
      </xdr:nvSpPr>
      <xdr:spPr>
        <a:xfrm>
          <a:off x="3456444" y="8447455"/>
          <a:ext cx="234950" cy="276058"/>
        </a:xfrm>
        <a:prstGeom prst="upArrow">
          <a:avLst/>
        </a:prstGeom>
        <a:solidFill>
          <a:srgbClr val="92D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8</xdr:col>
      <xdr:colOff>221181</xdr:colOff>
      <xdr:row>65</xdr:row>
      <xdr:rowOff>36676</xdr:rowOff>
    </xdr:from>
    <xdr:to>
      <xdr:col>8</xdr:col>
      <xdr:colOff>461330</xdr:colOff>
      <xdr:row>66</xdr:row>
      <xdr:rowOff>129292</xdr:rowOff>
    </xdr:to>
    <xdr:sp macro="" textlink="">
      <xdr:nvSpPr>
        <xdr:cNvPr id="97" name="Seta para cima 96"/>
        <xdr:cNvSpPr/>
      </xdr:nvSpPr>
      <xdr:spPr>
        <a:xfrm rot="10800000">
          <a:off x="3442970" y="11279518"/>
          <a:ext cx="240149" cy="279774"/>
        </a:xfrm>
        <a:prstGeom prst="upArrow">
          <a:avLst/>
        </a:prstGeom>
        <a:solidFill>
          <a:srgbClr val="92D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22</xdr:col>
      <xdr:colOff>56964</xdr:colOff>
      <xdr:row>64</xdr:row>
      <xdr:rowOff>184022</xdr:rowOff>
    </xdr:from>
    <xdr:to>
      <xdr:col>22</xdr:col>
      <xdr:colOff>291914</xdr:colOff>
      <xdr:row>66</xdr:row>
      <xdr:rowOff>85060</xdr:rowOff>
    </xdr:to>
    <xdr:sp macro="" textlink="">
      <xdr:nvSpPr>
        <xdr:cNvPr id="98" name="Seta para cima 97"/>
        <xdr:cNvSpPr/>
      </xdr:nvSpPr>
      <xdr:spPr>
        <a:xfrm>
          <a:off x="9602017" y="11239706"/>
          <a:ext cx="234950" cy="275354"/>
        </a:xfrm>
        <a:prstGeom prst="upArrow">
          <a:avLst/>
        </a:prstGeom>
        <a:solidFill>
          <a:srgbClr val="92D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21</xdr:col>
      <xdr:colOff>35126</xdr:colOff>
      <xdr:row>80</xdr:row>
      <xdr:rowOff>4239</xdr:rowOff>
    </xdr:from>
    <xdr:to>
      <xdr:col>22</xdr:col>
      <xdr:colOff>209918</xdr:colOff>
      <xdr:row>81</xdr:row>
      <xdr:rowOff>92433</xdr:rowOff>
    </xdr:to>
    <xdr:sp macro="" textlink="">
      <xdr:nvSpPr>
        <xdr:cNvPr id="99" name="Seta para cima 98"/>
        <xdr:cNvSpPr/>
      </xdr:nvSpPr>
      <xdr:spPr>
        <a:xfrm>
          <a:off x="9520021" y="14054450"/>
          <a:ext cx="234950" cy="275351"/>
        </a:xfrm>
        <a:prstGeom prst="upArrow">
          <a:avLst/>
        </a:prstGeom>
        <a:solidFill>
          <a:srgbClr val="92D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2</xdr:col>
      <xdr:colOff>342900</xdr:colOff>
      <xdr:row>10</xdr:row>
      <xdr:rowOff>488</xdr:rowOff>
    </xdr:from>
    <xdr:to>
      <xdr:col>4</xdr:col>
      <xdr:colOff>231864</xdr:colOff>
      <xdr:row>14</xdr:row>
      <xdr:rowOff>102340</xdr:rowOff>
    </xdr:to>
    <xdr:graphicFrame macro="">
      <xdr:nvGraphicFramePr>
        <xdr:cNvPr id="101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3</xdr:col>
      <xdr:colOff>44416</xdr:colOff>
      <xdr:row>12</xdr:row>
      <xdr:rowOff>63667</xdr:rowOff>
    </xdr:from>
    <xdr:to>
      <xdr:col>3</xdr:col>
      <xdr:colOff>507959</xdr:colOff>
      <xdr:row>15</xdr:row>
      <xdr:rowOff>46235</xdr:rowOff>
    </xdr:to>
    <xdr:sp macro="" textlink="">
      <xdr:nvSpPr>
        <xdr:cNvPr id="102" name="Oval 3"/>
        <xdr:cNvSpPr/>
      </xdr:nvSpPr>
      <xdr:spPr bwMode="auto">
        <a:xfrm>
          <a:off x="768316" y="1943267"/>
          <a:ext cx="463543" cy="458818"/>
        </a:xfrm>
        <a:prstGeom prst="ellipse">
          <a:avLst/>
        </a:prstGeom>
        <a:solidFill>
          <a:schemeClr val="tx1">
            <a:lumMod val="85000"/>
            <a:lumOff val="15000"/>
          </a:schemeClr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perspectiveFront"/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US" sz="1100"/>
        </a:p>
      </xdr:txBody>
    </xdr:sp>
    <xdr:clientData/>
  </xdr:twoCellAnchor>
  <xdr:twoCellAnchor>
    <xdr:from>
      <xdr:col>3</xdr:col>
      <xdr:colOff>0</xdr:colOff>
      <xdr:row>13</xdr:row>
      <xdr:rowOff>12700</xdr:rowOff>
    </xdr:from>
    <xdr:to>
      <xdr:col>3</xdr:col>
      <xdr:colOff>547354</xdr:colOff>
      <xdr:row>14</xdr:row>
      <xdr:rowOff>103407</xdr:rowOff>
    </xdr:to>
    <xdr:sp macro="" textlink="$AA$24">
      <xdr:nvSpPr>
        <xdr:cNvPr id="103" name="TextBox 483"/>
        <xdr:cNvSpPr txBox="1"/>
      </xdr:nvSpPr>
      <xdr:spPr bwMode="auto">
        <a:xfrm>
          <a:off x="723900" y="2051050"/>
          <a:ext cx="547354" cy="249457"/>
        </a:xfrm>
        <a:prstGeom prst="rect">
          <a:avLst/>
        </a:prstGeom>
        <a:noFill/>
        <a:ln w="9525" cmpd="sng"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perspectiveFront"/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fld id="{DCCF0124-B5E0-4B8D-B275-577DD6080D0F}" type="TxLink">
            <a:rPr lang="en-US" sz="1100" b="1" i="0" u="none" strike="noStrike">
              <a:solidFill>
                <a:schemeClr val="bg1"/>
              </a:solidFill>
              <a:latin typeface="Calibri"/>
              <a:cs typeface="Calibri"/>
            </a:rPr>
            <a:pPr algn="ctr"/>
            <a:t>#DIV/0!</a:t>
          </a:fld>
          <a:endParaRPr lang="en-US" sz="1100" b="1">
            <a:solidFill>
              <a:schemeClr val="bg1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22</xdr:col>
      <xdr:colOff>0</xdr:colOff>
      <xdr:row>8</xdr:row>
      <xdr:rowOff>51288</xdr:rowOff>
    </xdr:from>
    <xdr:to>
      <xdr:col>24</xdr:col>
      <xdr:colOff>600075</xdr:colOff>
      <xdr:row>19</xdr:row>
      <xdr:rowOff>147205</xdr:rowOff>
    </xdr:to>
    <xdr:sp macro="" textlink="">
      <xdr:nvSpPr>
        <xdr:cNvPr id="105" name="Rounded Rectangle 248"/>
        <xdr:cNvSpPr/>
      </xdr:nvSpPr>
      <xdr:spPr bwMode="auto">
        <a:xfrm>
          <a:off x="9544050" y="1295888"/>
          <a:ext cx="1857375" cy="1842167"/>
        </a:xfrm>
        <a:prstGeom prst="roundRect">
          <a:avLst>
            <a:gd name="adj" fmla="val 10723"/>
          </a:avLst>
        </a:prstGeom>
        <a:solidFill>
          <a:schemeClr val="bg1"/>
        </a:solidFill>
        <a:ln>
          <a:noFill/>
        </a:ln>
        <a:scene3d>
          <a:camera prst="orthographicFront"/>
          <a:lightRig rig="soft" dir="t"/>
        </a:scene3d>
        <a:sp3d prstMaterial="matte">
          <a:bevelT w="165100" h="165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marL="0" indent="0" algn="ctr"/>
          <a:endParaRPr lang="en-US" sz="1100">
            <a:solidFill>
              <a:sysClr val="windowText" lastClr="000000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22</xdr:col>
      <xdr:colOff>72357</xdr:colOff>
      <xdr:row>15</xdr:row>
      <xdr:rowOff>10680</xdr:rowOff>
    </xdr:from>
    <xdr:to>
      <xdr:col>24</xdr:col>
      <xdr:colOff>495301</xdr:colOff>
      <xdr:row>16</xdr:row>
      <xdr:rowOff>108528</xdr:rowOff>
    </xdr:to>
    <xdr:sp macro="" textlink="$AI$30">
      <xdr:nvSpPr>
        <xdr:cNvPr id="106" name="TextBox 474"/>
        <xdr:cNvSpPr txBox="1"/>
      </xdr:nvSpPr>
      <xdr:spPr bwMode="auto">
        <a:xfrm>
          <a:off x="9616407" y="2366530"/>
          <a:ext cx="1680244" cy="256598"/>
        </a:xfrm>
        <a:prstGeom prst="rect">
          <a:avLst/>
        </a:prstGeom>
        <a:solidFill>
          <a:schemeClr val="bg1">
            <a:lumMod val="5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b"/>
        <a:lstStyle/>
        <a:p>
          <a:pPr algn="ctr"/>
          <a:fld id="{8E3DC1B4-D41B-4493-BB98-6F871218A960}" type="TxLink">
            <a:rPr lang="en-US" sz="1000" b="1" i="0" u="none" strike="noStrike">
              <a:solidFill>
                <a:schemeClr val="bg1"/>
              </a:solidFill>
              <a:latin typeface="Calibri"/>
              <a:cs typeface="Calibri"/>
            </a:rPr>
            <a:pPr algn="ctr"/>
            <a:t>Saldo de Caixa Médio R$ (x1.000)</a:t>
          </a:fld>
          <a:endParaRPr lang="en-US" sz="1000" b="1">
            <a:solidFill>
              <a:schemeClr val="bg1"/>
            </a:solidFill>
            <a:latin typeface="+mn-lt"/>
            <a:cs typeface="Arial" pitchFamily="34" charset="0"/>
          </a:endParaRPr>
        </a:p>
      </xdr:txBody>
    </xdr:sp>
    <xdr:clientData/>
  </xdr:twoCellAnchor>
  <xdr:twoCellAnchor>
    <xdr:from>
      <xdr:col>22</xdr:col>
      <xdr:colOff>88866</xdr:colOff>
      <xdr:row>9</xdr:row>
      <xdr:rowOff>44621</xdr:rowOff>
    </xdr:from>
    <xdr:to>
      <xdr:col>24</xdr:col>
      <xdr:colOff>492746</xdr:colOff>
      <xdr:row>15</xdr:row>
      <xdr:rowOff>43993</xdr:rowOff>
    </xdr:to>
    <xdr:grpSp>
      <xdr:nvGrpSpPr>
        <xdr:cNvPr id="107" name="Grupo 106"/>
        <xdr:cNvGrpSpPr/>
      </xdr:nvGrpSpPr>
      <xdr:grpSpPr>
        <a:xfrm>
          <a:off x="9633919" y="1454989"/>
          <a:ext cx="1660511" cy="961899"/>
          <a:chOff x="222216" y="3968921"/>
          <a:chExt cx="1623080" cy="970922"/>
        </a:xfrm>
      </xdr:grpSpPr>
      <xdr:grpSp>
        <xdr:nvGrpSpPr>
          <xdr:cNvPr id="108" name="Grupo 95"/>
          <xdr:cNvGrpSpPr/>
        </xdr:nvGrpSpPr>
        <xdr:grpSpPr>
          <a:xfrm>
            <a:off x="222216" y="3968921"/>
            <a:ext cx="1623080" cy="860254"/>
            <a:chOff x="155541" y="4035596"/>
            <a:chExt cx="1623080" cy="860254"/>
          </a:xfrm>
        </xdr:grpSpPr>
        <xdr:sp macro="" textlink="'Dashboard Projeção'!AQ82">
          <xdr:nvSpPr>
            <xdr:cNvPr id="112" name="TextBox 476"/>
            <xdr:cNvSpPr txBox="1"/>
          </xdr:nvSpPr>
          <xdr:spPr bwMode="auto">
            <a:xfrm>
              <a:off x="312537" y="4686010"/>
              <a:ext cx="373263" cy="209840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wrap="square" rtlCol="0" anchor="ctr"/>
            <a:lstStyle/>
            <a:p>
              <a:pPr algn="ctr"/>
              <a:fld id="{FB5E8ABE-1F77-417E-8296-56BE7EAE8205}" type="TxLink">
                <a:rPr lang="en-US" sz="700" b="1" i="0" u="none" strike="noStrike" cap="none" spc="0">
                  <a:ln>
                    <a:noFill/>
                  </a:ln>
                  <a:solidFill>
                    <a:srgbClr val="000000"/>
                  </a:solidFill>
                  <a:effectLst/>
                  <a:latin typeface="Calibri"/>
                  <a:cs typeface="Calibri"/>
                </a:rPr>
                <a:pPr algn="ctr"/>
                <a:t>-30</a:t>
              </a:fld>
              <a:endParaRPr lang="en-US" sz="700" b="1" cap="none" spc="0">
                <a:ln>
                  <a:noFill/>
                </a:ln>
                <a:solidFill>
                  <a:sysClr val="windowText" lastClr="000000"/>
                </a:solidFill>
                <a:effectLst/>
                <a:latin typeface="+mn-lt"/>
              </a:endParaRPr>
            </a:p>
          </xdr:txBody>
        </xdr:sp>
        <xdr:sp macro="" textlink="'Dashboard Projeção'!AQ85">
          <xdr:nvSpPr>
            <xdr:cNvPr id="113" name="TextBox 477"/>
            <xdr:cNvSpPr txBox="1"/>
          </xdr:nvSpPr>
          <xdr:spPr bwMode="auto">
            <a:xfrm>
              <a:off x="428768" y="4464593"/>
              <a:ext cx="276082" cy="174082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wrap="square" rtlCol="0" anchor="ctr"/>
            <a:lstStyle/>
            <a:p>
              <a:pPr algn="ctr"/>
              <a:fld id="{7039FA26-72D7-40E5-B876-F1CA45051A51}" type="TxLink">
                <a:rPr lang="en-US" sz="700" b="1" i="0" u="none" strike="noStrike" cap="none" spc="0">
                  <a:ln>
                    <a:noFill/>
                  </a:ln>
                  <a:solidFill>
                    <a:srgbClr val="000000"/>
                  </a:solidFill>
                  <a:effectLst/>
                  <a:latin typeface="Calibri"/>
                  <a:cs typeface="Calibri"/>
                </a:rPr>
                <a:pPr algn="ctr"/>
                <a:t>-18</a:t>
              </a:fld>
              <a:endParaRPr lang="en-US" sz="700" b="1" cap="none" spc="0">
                <a:ln>
                  <a:noFill/>
                </a:ln>
                <a:solidFill>
                  <a:sysClr val="windowText" lastClr="000000"/>
                </a:solidFill>
                <a:effectLst/>
                <a:latin typeface="+mn-lt"/>
              </a:endParaRPr>
            </a:p>
          </xdr:txBody>
        </xdr:sp>
        <xdr:sp macro="" textlink="'Dashboard Projeção'!AQ86">
          <xdr:nvSpPr>
            <xdr:cNvPr id="114" name="TextBox 478"/>
            <xdr:cNvSpPr txBox="1"/>
          </xdr:nvSpPr>
          <xdr:spPr bwMode="auto">
            <a:xfrm>
              <a:off x="654246" y="4268354"/>
              <a:ext cx="337024" cy="236971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wrap="square" rtlCol="0" anchor="ctr"/>
            <a:lstStyle/>
            <a:p>
              <a:pPr algn="ctr"/>
              <a:fld id="{5177B5C7-C384-4048-8329-1A73A3C2A741}" type="TxLink">
                <a:rPr lang="en-US" sz="700" b="1" i="0" u="none" strike="noStrike" cap="none" spc="0">
                  <a:ln>
                    <a:noFill/>
                  </a:ln>
                  <a:solidFill>
                    <a:srgbClr val="000000"/>
                  </a:solidFill>
                  <a:effectLst/>
                  <a:latin typeface="Calibri"/>
                  <a:cs typeface="Calibri"/>
                </a:rPr>
                <a:pPr algn="ctr"/>
                <a:t>-6</a:t>
              </a:fld>
              <a:endParaRPr lang="en-US" sz="700" b="1" cap="none" spc="0">
                <a:ln>
                  <a:noFill/>
                </a:ln>
                <a:solidFill>
                  <a:sysClr val="windowText" lastClr="000000"/>
                </a:solidFill>
                <a:effectLst/>
                <a:latin typeface="+mn-lt"/>
              </a:endParaRPr>
            </a:p>
          </xdr:txBody>
        </xdr:sp>
        <xdr:sp macro="" textlink="'Dashboard Projeção'!AQ87">
          <xdr:nvSpPr>
            <xdr:cNvPr id="115" name="TextBox 479"/>
            <xdr:cNvSpPr txBox="1"/>
          </xdr:nvSpPr>
          <xdr:spPr bwMode="auto">
            <a:xfrm>
              <a:off x="943053" y="4291624"/>
              <a:ext cx="336355" cy="185126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wrap="square" rtlCol="0" anchor="ctr"/>
            <a:lstStyle/>
            <a:p>
              <a:pPr algn="ctr"/>
              <a:fld id="{704D0A26-6237-4028-A0DB-363DADE65C57}" type="TxLink">
                <a:rPr lang="en-US" sz="700" b="1" i="0" u="none" strike="noStrike" cap="none" spc="0">
                  <a:ln>
                    <a:noFill/>
                  </a:ln>
                  <a:solidFill>
                    <a:srgbClr val="000000"/>
                  </a:solidFill>
                  <a:effectLst/>
                  <a:latin typeface="Calibri"/>
                  <a:cs typeface="Calibri"/>
                </a:rPr>
                <a:pPr algn="ctr"/>
                <a:t>6</a:t>
              </a:fld>
              <a:endParaRPr lang="en-US" sz="700" b="1" cap="none" spc="0">
                <a:ln>
                  <a:noFill/>
                </a:ln>
                <a:solidFill>
                  <a:sysClr val="windowText" lastClr="000000"/>
                </a:solidFill>
                <a:effectLst/>
                <a:latin typeface="+mn-lt"/>
              </a:endParaRPr>
            </a:p>
          </xdr:txBody>
        </xdr:sp>
        <xdr:sp macro="" textlink="'Dashboard Projeção'!AQ88">
          <xdr:nvSpPr>
            <xdr:cNvPr id="116" name="TextBox 480"/>
            <xdr:cNvSpPr txBox="1"/>
          </xdr:nvSpPr>
          <xdr:spPr bwMode="auto">
            <a:xfrm>
              <a:off x="1154527" y="4440236"/>
              <a:ext cx="344677" cy="2079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wrap="square" rtlCol="0" anchor="ctr"/>
            <a:lstStyle/>
            <a:p>
              <a:pPr algn="ctr"/>
              <a:fld id="{B9ED65D2-5A66-49F2-88A1-0890972AC012}" type="TxLink">
                <a:rPr lang="en-US" sz="700" b="1" i="0" u="none" strike="noStrike" cap="none" spc="0">
                  <a:ln>
                    <a:noFill/>
                  </a:ln>
                  <a:solidFill>
                    <a:srgbClr val="000000"/>
                  </a:solidFill>
                  <a:effectLst/>
                  <a:latin typeface="Calibri"/>
                  <a:cs typeface="Calibri"/>
                </a:rPr>
                <a:pPr algn="ctr"/>
                <a:t>18</a:t>
              </a:fld>
              <a:endParaRPr lang="en-US" sz="700" b="1" cap="none" spc="0">
                <a:ln>
                  <a:noFill/>
                </a:ln>
                <a:solidFill>
                  <a:sysClr val="windowText" lastClr="000000"/>
                </a:solidFill>
                <a:effectLst/>
                <a:latin typeface="+mn-lt"/>
              </a:endParaRPr>
            </a:p>
          </xdr:txBody>
        </xdr:sp>
        <xdr:sp macro="" textlink="'Dashboard Projeção'!AQ83">
          <xdr:nvSpPr>
            <xdr:cNvPr id="117" name="TextBox 481"/>
            <xdr:cNvSpPr txBox="1"/>
          </xdr:nvSpPr>
          <xdr:spPr bwMode="auto">
            <a:xfrm>
              <a:off x="1246835" y="4676485"/>
              <a:ext cx="334315" cy="21936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wrap="square" rtlCol="0" anchor="ctr"/>
            <a:lstStyle/>
            <a:p>
              <a:pPr algn="ctr"/>
              <a:fld id="{1E16A9C6-C01E-4DA4-ADED-2F76E665C818}" type="TxLink">
                <a:rPr lang="en-US" sz="700" b="1" i="0" u="none" strike="noStrike" cap="none" spc="0">
                  <a:ln>
                    <a:noFill/>
                  </a:ln>
                  <a:solidFill>
                    <a:srgbClr val="000000"/>
                  </a:solidFill>
                  <a:effectLst/>
                  <a:latin typeface="Calibri"/>
                  <a:cs typeface="Calibri"/>
                </a:rPr>
                <a:pPr algn="ctr"/>
                <a:t>30</a:t>
              </a:fld>
              <a:endParaRPr lang="en-US" sz="700" b="1" cap="none" spc="0">
                <a:ln>
                  <a:noFill/>
                </a:ln>
                <a:solidFill>
                  <a:sysClr val="windowText" lastClr="000000"/>
                </a:solidFill>
                <a:effectLst/>
                <a:latin typeface="+mn-lt"/>
              </a:endParaRPr>
            </a:p>
          </xdr:txBody>
        </xdr:sp>
        <xdr:grpSp>
          <xdr:nvGrpSpPr>
            <xdr:cNvPr id="118" name="Grupo 2141"/>
            <xdr:cNvGrpSpPr>
              <a:grpSpLocks noChangeAspect="1"/>
            </xdr:cNvGrpSpPr>
          </xdr:nvGrpSpPr>
          <xdr:grpSpPr>
            <a:xfrm>
              <a:off x="155541" y="4035596"/>
              <a:ext cx="1623080" cy="756000"/>
              <a:chOff x="212691" y="3873671"/>
              <a:chExt cx="2337595" cy="1088806"/>
            </a:xfrm>
          </xdr:grpSpPr>
          <xdr:sp macro="" textlink="">
            <xdr:nvSpPr>
              <xdr:cNvPr id="119" name="Freeform 362"/>
              <xdr:cNvSpPr>
                <a:spLocks/>
              </xdr:cNvSpPr>
            </xdr:nvSpPr>
            <xdr:spPr bwMode="auto">
              <a:xfrm>
                <a:off x="1044566" y="3873671"/>
                <a:ext cx="673845" cy="399537"/>
              </a:xfrm>
              <a:custGeom>
                <a:avLst/>
                <a:gdLst>
                  <a:gd name="T0" fmla="*/ 2147483647 w 2344"/>
                  <a:gd name="T1" fmla="*/ 2147483647 h 1470"/>
                  <a:gd name="T2" fmla="*/ 2147483647 w 2344"/>
                  <a:gd name="T3" fmla="*/ 2147483647 h 1470"/>
                  <a:gd name="T4" fmla="*/ 2147483647 w 2344"/>
                  <a:gd name="T5" fmla="*/ 2147483647 h 1470"/>
                  <a:gd name="T6" fmla="*/ 2147483647 w 2344"/>
                  <a:gd name="T7" fmla="*/ 2147483647 h 1470"/>
                  <a:gd name="T8" fmla="*/ 2147483647 w 2344"/>
                  <a:gd name="T9" fmla="*/ 2147483647 h 1470"/>
                  <a:gd name="T10" fmla="*/ 2147483647 w 2344"/>
                  <a:gd name="T11" fmla="*/ 2147483647 h 1470"/>
                  <a:gd name="T12" fmla="*/ 2147483647 w 2344"/>
                  <a:gd name="T13" fmla="*/ 2147483647 h 1470"/>
                  <a:gd name="T14" fmla="*/ 2147483647 w 2344"/>
                  <a:gd name="T15" fmla="*/ 2147483647 h 1470"/>
                  <a:gd name="T16" fmla="*/ 2147483647 w 2344"/>
                  <a:gd name="T17" fmla="*/ 2147483647 h 1470"/>
                  <a:gd name="T18" fmla="*/ 2147483647 w 2344"/>
                  <a:gd name="T19" fmla="*/ 2147483647 h 1470"/>
                  <a:gd name="T20" fmla="*/ 2147483647 w 2344"/>
                  <a:gd name="T21" fmla="*/ 2147483647 h 1470"/>
                  <a:gd name="T22" fmla="*/ 2147483647 w 2344"/>
                  <a:gd name="T23" fmla="*/ 2147483647 h 1470"/>
                  <a:gd name="T24" fmla="*/ 2147483647 w 2344"/>
                  <a:gd name="T25" fmla="*/ 2147483647 h 1470"/>
                  <a:gd name="T26" fmla="*/ 2147483647 w 2344"/>
                  <a:gd name="T27" fmla="*/ 2147483647 h 1470"/>
                  <a:gd name="T28" fmla="*/ 2147483647 w 2344"/>
                  <a:gd name="T29" fmla="*/ 2147483647 h 1470"/>
                  <a:gd name="T30" fmla="*/ 2147483647 w 2344"/>
                  <a:gd name="T31" fmla="*/ 2147483647 h 1470"/>
                  <a:gd name="T32" fmla="*/ 2147483647 w 2344"/>
                  <a:gd name="T33" fmla="*/ 2147483647 h 1470"/>
                  <a:gd name="T34" fmla="*/ 2147483647 w 2344"/>
                  <a:gd name="T35" fmla="*/ 0 h 1470"/>
                  <a:gd name="T36" fmla="*/ 2147483647 w 2344"/>
                  <a:gd name="T37" fmla="*/ 0 h 1470"/>
                  <a:gd name="T38" fmla="*/ 2147483647 w 2344"/>
                  <a:gd name="T39" fmla="*/ 2147483647 h 1470"/>
                  <a:gd name="T40" fmla="*/ 2147483647 w 2344"/>
                  <a:gd name="T41" fmla="*/ 2147483647 h 1470"/>
                  <a:gd name="T42" fmla="*/ 2147483647 w 2344"/>
                  <a:gd name="T43" fmla="*/ 2147483647 h 1470"/>
                  <a:gd name="T44" fmla="*/ 2147483647 w 2344"/>
                  <a:gd name="T45" fmla="*/ 2147483647 h 1470"/>
                  <a:gd name="T46" fmla="*/ 2147483647 w 2344"/>
                  <a:gd name="T47" fmla="*/ 2147483647 h 1470"/>
                  <a:gd name="T48" fmla="*/ 2147483647 w 2344"/>
                  <a:gd name="T49" fmla="*/ 2147483647 h 1470"/>
                  <a:gd name="T50" fmla="*/ 2147483647 w 2344"/>
                  <a:gd name="T51" fmla="*/ 2147483647 h 1470"/>
                  <a:gd name="T52" fmla="*/ 2147483647 w 2344"/>
                  <a:gd name="T53" fmla="*/ 2147483647 h 1470"/>
                  <a:gd name="T54" fmla="*/ 2147483647 w 2344"/>
                  <a:gd name="T55" fmla="*/ 2147483647 h 1470"/>
                  <a:gd name="T56" fmla="*/ 2147483647 w 2344"/>
                  <a:gd name="T57" fmla="*/ 2147483647 h 1470"/>
                  <a:gd name="T58" fmla="*/ 2147483647 w 2344"/>
                  <a:gd name="T59" fmla="*/ 2147483647 h 1470"/>
                  <a:gd name="T60" fmla="*/ 2147483647 w 2344"/>
                  <a:gd name="T61" fmla="*/ 2147483647 h 1470"/>
                  <a:gd name="T62" fmla="*/ 2147483647 w 2344"/>
                  <a:gd name="T63" fmla="*/ 2147483647 h 1470"/>
                  <a:gd name="T64" fmla="*/ 2147483647 w 2344"/>
                  <a:gd name="T65" fmla="*/ 2147483647 h 1470"/>
                  <a:gd name="T66" fmla="*/ 2147483647 w 2344"/>
                  <a:gd name="T67" fmla="*/ 2147483647 h 1470"/>
                  <a:gd name="T68" fmla="*/ 2147483647 w 2344"/>
                  <a:gd name="T69" fmla="*/ 2147483647 h 1470"/>
                  <a:gd name="T70" fmla="*/ 2147483647 w 2344"/>
                  <a:gd name="T71" fmla="*/ 2147483647 h 1470"/>
                  <a:gd name="T72" fmla="*/ 2147483647 w 2344"/>
                  <a:gd name="T73" fmla="*/ 2147483647 h 1470"/>
                  <a:gd name="T74" fmla="*/ 2147483647 w 2344"/>
                  <a:gd name="T75" fmla="*/ 2147483647 h 1470"/>
                  <a:gd name="T76" fmla="*/ 2147483647 w 2344"/>
                  <a:gd name="T77" fmla="*/ 2147483647 h 1470"/>
                  <a:gd name="T78" fmla="*/ 2147483647 w 2344"/>
                  <a:gd name="T79" fmla="*/ 2147483647 h 1470"/>
                  <a:gd name="T80" fmla="*/ 2147483647 w 2344"/>
                  <a:gd name="T81" fmla="*/ 2147483647 h 1470"/>
                  <a:gd name="T82" fmla="*/ 2147483647 w 2344"/>
                  <a:gd name="T83" fmla="*/ 2147483647 h 1470"/>
                  <a:gd name="T84" fmla="*/ 2147483647 w 2344"/>
                  <a:gd name="T85" fmla="*/ 2147483647 h 1470"/>
                  <a:gd name="T86" fmla="*/ 2147483647 w 2344"/>
                  <a:gd name="T87" fmla="*/ 2147483647 h 1470"/>
                  <a:gd name="T88" fmla="*/ 2147483647 w 2344"/>
                  <a:gd name="T89" fmla="*/ 2147483647 h 1470"/>
                  <a:gd name="T90" fmla="*/ 2147483647 w 2344"/>
                  <a:gd name="T91" fmla="*/ 2147483647 h 1470"/>
                  <a:gd name="T92" fmla="*/ 2147483647 w 2344"/>
                  <a:gd name="T93" fmla="*/ 2147483647 h 1470"/>
                  <a:gd name="T94" fmla="*/ 2147483647 w 2344"/>
                  <a:gd name="T95" fmla="*/ 2147483647 h 1470"/>
                  <a:gd name="T96" fmla="*/ 2147483647 w 2344"/>
                  <a:gd name="T97" fmla="*/ 2147483647 h 1470"/>
                  <a:gd name="T98" fmla="*/ 2147483647 w 2344"/>
                  <a:gd name="T99" fmla="*/ 2147483647 h 1470"/>
                  <a:gd name="T100" fmla="*/ 2147483647 w 2344"/>
                  <a:gd name="T101" fmla="*/ 2147483647 h 1470"/>
                  <a:gd name="T102" fmla="*/ 2147483647 w 2344"/>
                  <a:gd name="T103" fmla="*/ 2147483647 h 1470"/>
                  <a:gd name="T104" fmla="*/ 2147483647 w 2344"/>
                  <a:gd name="T105" fmla="*/ 2147483647 h 1470"/>
                  <a:gd name="T106" fmla="*/ 2147483647 w 2344"/>
                  <a:gd name="T107" fmla="*/ 2147483647 h 1470"/>
                  <a:gd name="T108" fmla="*/ 2147483647 w 2344"/>
                  <a:gd name="T109" fmla="*/ 2147483647 h 1470"/>
                  <a:gd name="T110" fmla="*/ 2147483647 w 2344"/>
                  <a:gd name="T111" fmla="*/ 2147483647 h 1470"/>
                  <a:gd name="T112" fmla="*/ 2147483647 w 2344"/>
                  <a:gd name="T113" fmla="*/ 2147483647 h 1470"/>
                  <a:gd name="T114" fmla="*/ 2147483647 w 2344"/>
                  <a:gd name="T115" fmla="*/ 2147483647 h 1470"/>
                  <a:gd name="T116" fmla="*/ 2147483647 w 2344"/>
                  <a:gd name="T117" fmla="*/ 2147483647 h 1470"/>
                  <a:gd name="T118" fmla="*/ 2147483647 w 2344"/>
                  <a:gd name="T119" fmla="*/ 2147483647 h 1470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  <a:gd name="T132" fmla="*/ 0 60000 65536"/>
                  <a:gd name="T133" fmla="*/ 0 60000 65536"/>
                  <a:gd name="T134" fmla="*/ 0 60000 65536"/>
                  <a:gd name="T135" fmla="*/ 0 60000 65536"/>
                  <a:gd name="T136" fmla="*/ 0 60000 65536"/>
                  <a:gd name="T137" fmla="*/ 0 60000 65536"/>
                  <a:gd name="T138" fmla="*/ 0 60000 65536"/>
                  <a:gd name="T139" fmla="*/ 0 60000 65536"/>
                  <a:gd name="T140" fmla="*/ 0 60000 65536"/>
                  <a:gd name="T141" fmla="*/ 0 60000 65536"/>
                  <a:gd name="T142" fmla="*/ 0 60000 65536"/>
                  <a:gd name="T143" fmla="*/ 0 60000 65536"/>
                  <a:gd name="T144" fmla="*/ 0 60000 65536"/>
                  <a:gd name="T145" fmla="*/ 0 60000 65536"/>
                  <a:gd name="T146" fmla="*/ 0 60000 65536"/>
                  <a:gd name="T147" fmla="*/ 0 60000 65536"/>
                  <a:gd name="T148" fmla="*/ 0 60000 65536"/>
                  <a:gd name="T149" fmla="*/ 0 60000 65536"/>
                  <a:gd name="T150" fmla="*/ 0 60000 65536"/>
                  <a:gd name="T151" fmla="*/ 0 60000 65536"/>
                  <a:gd name="T152" fmla="*/ 0 60000 65536"/>
                  <a:gd name="T153" fmla="*/ 0 60000 65536"/>
                  <a:gd name="T154" fmla="*/ 0 60000 65536"/>
                  <a:gd name="T155" fmla="*/ 0 60000 65536"/>
                  <a:gd name="T156" fmla="*/ 0 60000 65536"/>
                  <a:gd name="T157" fmla="*/ 0 60000 65536"/>
                  <a:gd name="T158" fmla="*/ 0 60000 65536"/>
                  <a:gd name="T159" fmla="*/ 0 60000 65536"/>
                  <a:gd name="T160" fmla="*/ 0 60000 65536"/>
                  <a:gd name="T161" fmla="*/ 0 60000 65536"/>
                  <a:gd name="T162" fmla="*/ 0 60000 65536"/>
                  <a:gd name="T163" fmla="*/ 0 60000 65536"/>
                  <a:gd name="T164" fmla="*/ 0 60000 65536"/>
                  <a:gd name="T165" fmla="*/ 0 60000 65536"/>
                  <a:gd name="T166" fmla="*/ 0 60000 65536"/>
                  <a:gd name="T167" fmla="*/ 0 60000 65536"/>
                  <a:gd name="T168" fmla="*/ 0 60000 65536"/>
                  <a:gd name="T169" fmla="*/ 0 60000 65536"/>
                  <a:gd name="T170" fmla="*/ 0 60000 65536"/>
                  <a:gd name="T171" fmla="*/ 0 60000 65536"/>
                  <a:gd name="T172" fmla="*/ 0 60000 65536"/>
                  <a:gd name="T173" fmla="*/ 0 60000 65536"/>
                  <a:gd name="T174" fmla="*/ 0 60000 65536"/>
                  <a:gd name="T175" fmla="*/ 0 60000 65536"/>
                  <a:gd name="T176" fmla="*/ 0 60000 65536"/>
                  <a:gd name="T177" fmla="*/ 0 60000 65536"/>
                  <a:gd name="T178" fmla="*/ 0 60000 65536"/>
                  <a:gd name="T179" fmla="*/ 0 60000 65536"/>
                  <a:gd name="T180" fmla="*/ 0 w 2344"/>
                  <a:gd name="T181" fmla="*/ 0 h 1470"/>
                  <a:gd name="T182" fmla="*/ 2344 w 2344"/>
                  <a:gd name="T183" fmla="*/ 1470 h 1470"/>
                </a:gdLst>
                <a:ahLst/>
                <a:cxnLst>
                  <a:cxn ang="T120">
                    <a:pos x="T0" y="T1"/>
                  </a:cxn>
                  <a:cxn ang="T121">
                    <a:pos x="T2" y="T3"/>
                  </a:cxn>
                  <a:cxn ang="T122">
                    <a:pos x="T4" y="T5"/>
                  </a:cxn>
                  <a:cxn ang="T123">
                    <a:pos x="T6" y="T7"/>
                  </a:cxn>
                  <a:cxn ang="T124">
                    <a:pos x="T8" y="T9"/>
                  </a:cxn>
                  <a:cxn ang="T125">
                    <a:pos x="T10" y="T11"/>
                  </a:cxn>
                  <a:cxn ang="T126">
                    <a:pos x="T12" y="T13"/>
                  </a:cxn>
                  <a:cxn ang="T127">
                    <a:pos x="T14" y="T15"/>
                  </a:cxn>
                  <a:cxn ang="T128">
                    <a:pos x="T16" y="T17"/>
                  </a:cxn>
                  <a:cxn ang="T129">
                    <a:pos x="T18" y="T19"/>
                  </a:cxn>
                  <a:cxn ang="T130">
                    <a:pos x="T20" y="T21"/>
                  </a:cxn>
                  <a:cxn ang="T131">
                    <a:pos x="T22" y="T23"/>
                  </a:cxn>
                  <a:cxn ang="T132">
                    <a:pos x="T24" y="T25"/>
                  </a:cxn>
                  <a:cxn ang="T133">
                    <a:pos x="T26" y="T27"/>
                  </a:cxn>
                  <a:cxn ang="T134">
                    <a:pos x="T28" y="T29"/>
                  </a:cxn>
                  <a:cxn ang="T135">
                    <a:pos x="T30" y="T31"/>
                  </a:cxn>
                  <a:cxn ang="T136">
                    <a:pos x="T32" y="T33"/>
                  </a:cxn>
                  <a:cxn ang="T137">
                    <a:pos x="T34" y="T35"/>
                  </a:cxn>
                  <a:cxn ang="T138">
                    <a:pos x="T36" y="T37"/>
                  </a:cxn>
                  <a:cxn ang="T139">
                    <a:pos x="T38" y="T39"/>
                  </a:cxn>
                  <a:cxn ang="T140">
                    <a:pos x="T40" y="T41"/>
                  </a:cxn>
                  <a:cxn ang="T141">
                    <a:pos x="T42" y="T43"/>
                  </a:cxn>
                  <a:cxn ang="T142">
                    <a:pos x="T44" y="T45"/>
                  </a:cxn>
                  <a:cxn ang="T143">
                    <a:pos x="T46" y="T47"/>
                  </a:cxn>
                  <a:cxn ang="T144">
                    <a:pos x="T48" y="T49"/>
                  </a:cxn>
                  <a:cxn ang="T145">
                    <a:pos x="T50" y="T51"/>
                  </a:cxn>
                  <a:cxn ang="T146">
                    <a:pos x="T52" y="T53"/>
                  </a:cxn>
                  <a:cxn ang="T147">
                    <a:pos x="T54" y="T55"/>
                  </a:cxn>
                  <a:cxn ang="T148">
                    <a:pos x="T56" y="T57"/>
                  </a:cxn>
                  <a:cxn ang="T149">
                    <a:pos x="T58" y="T59"/>
                  </a:cxn>
                  <a:cxn ang="T150">
                    <a:pos x="T60" y="T61"/>
                  </a:cxn>
                  <a:cxn ang="T151">
                    <a:pos x="T62" y="T63"/>
                  </a:cxn>
                  <a:cxn ang="T152">
                    <a:pos x="T64" y="T65"/>
                  </a:cxn>
                  <a:cxn ang="T153">
                    <a:pos x="T66" y="T67"/>
                  </a:cxn>
                  <a:cxn ang="T154">
                    <a:pos x="T68" y="T69"/>
                  </a:cxn>
                  <a:cxn ang="T155">
                    <a:pos x="T70" y="T71"/>
                  </a:cxn>
                  <a:cxn ang="T156">
                    <a:pos x="T72" y="T73"/>
                  </a:cxn>
                  <a:cxn ang="T157">
                    <a:pos x="T74" y="T75"/>
                  </a:cxn>
                  <a:cxn ang="T158">
                    <a:pos x="T76" y="T77"/>
                  </a:cxn>
                  <a:cxn ang="T159">
                    <a:pos x="T78" y="T79"/>
                  </a:cxn>
                  <a:cxn ang="T160">
                    <a:pos x="T80" y="T81"/>
                  </a:cxn>
                  <a:cxn ang="T161">
                    <a:pos x="T82" y="T83"/>
                  </a:cxn>
                  <a:cxn ang="T162">
                    <a:pos x="T84" y="T85"/>
                  </a:cxn>
                  <a:cxn ang="T163">
                    <a:pos x="T86" y="T87"/>
                  </a:cxn>
                  <a:cxn ang="T164">
                    <a:pos x="T88" y="T89"/>
                  </a:cxn>
                  <a:cxn ang="T165">
                    <a:pos x="T90" y="T91"/>
                  </a:cxn>
                  <a:cxn ang="T166">
                    <a:pos x="T92" y="T93"/>
                  </a:cxn>
                  <a:cxn ang="T167">
                    <a:pos x="T94" y="T95"/>
                  </a:cxn>
                  <a:cxn ang="T168">
                    <a:pos x="T96" y="T97"/>
                  </a:cxn>
                  <a:cxn ang="T169">
                    <a:pos x="T98" y="T99"/>
                  </a:cxn>
                  <a:cxn ang="T170">
                    <a:pos x="T100" y="T101"/>
                  </a:cxn>
                  <a:cxn ang="T171">
                    <a:pos x="T102" y="T103"/>
                  </a:cxn>
                  <a:cxn ang="T172">
                    <a:pos x="T104" y="T105"/>
                  </a:cxn>
                  <a:cxn ang="T173">
                    <a:pos x="T106" y="T107"/>
                  </a:cxn>
                  <a:cxn ang="T174">
                    <a:pos x="T108" y="T109"/>
                  </a:cxn>
                  <a:cxn ang="T175">
                    <a:pos x="T110" y="T111"/>
                  </a:cxn>
                  <a:cxn ang="T176">
                    <a:pos x="T112" y="T113"/>
                  </a:cxn>
                  <a:cxn ang="T177">
                    <a:pos x="T114" y="T115"/>
                  </a:cxn>
                  <a:cxn ang="T178">
                    <a:pos x="T116" y="T117"/>
                  </a:cxn>
                  <a:cxn ang="T179">
                    <a:pos x="T118" y="T119"/>
                  </a:cxn>
                </a:cxnLst>
                <a:rect l="T180" t="T181" r="T182" b="T183"/>
                <a:pathLst>
                  <a:path w="2344" h="1470">
                    <a:moveTo>
                      <a:pt x="1953" y="1470"/>
                    </a:moveTo>
                    <a:lnTo>
                      <a:pt x="1986" y="1362"/>
                    </a:lnTo>
                    <a:lnTo>
                      <a:pt x="2018" y="1254"/>
                    </a:lnTo>
                    <a:lnTo>
                      <a:pt x="2051" y="1146"/>
                    </a:lnTo>
                    <a:lnTo>
                      <a:pt x="2083" y="1038"/>
                    </a:lnTo>
                    <a:lnTo>
                      <a:pt x="2116" y="929"/>
                    </a:lnTo>
                    <a:lnTo>
                      <a:pt x="2149" y="821"/>
                    </a:lnTo>
                    <a:lnTo>
                      <a:pt x="2181" y="713"/>
                    </a:lnTo>
                    <a:lnTo>
                      <a:pt x="2214" y="605"/>
                    </a:lnTo>
                    <a:lnTo>
                      <a:pt x="2246" y="497"/>
                    </a:lnTo>
                    <a:lnTo>
                      <a:pt x="2279" y="389"/>
                    </a:lnTo>
                    <a:lnTo>
                      <a:pt x="2311" y="281"/>
                    </a:lnTo>
                    <a:lnTo>
                      <a:pt x="2344" y="172"/>
                    </a:lnTo>
                    <a:lnTo>
                      <a:pt x="2296" y="158"/>
                    </a:lnTo>
                    <a:lnTo>
                      <a:pt x="2249" y="145"/>
                    </a:lnTo>
                    <a:lnTo>
                      <a:pt x="2201" y="132"/>
                    </a:lnTo>
                    <a:lnTo>
                      <a:pt x="2153" y="120"/>
                    </a:lnTo>
                    <a:lnTo>
                      <a:pt x="2105" y="108"/>
                    </a:lnTo>
                    <a:lnTo>
                      <a:pt x="2057" y="97"/>
                    </a:lnTo>
                    <a:lnTo>
                      <a:pt x="2008" y="87"/>
                    </a:lnTo>
                    <a:lnTo>
                      <a:pt x="1960" y="77"/>
                    </a:lnTo>
                    <a:lnTo>
                      <a:pt x="1911" y="68"/>
                    </a:lnTo>
                    <a:lnTo>
                      <a:pt x="1862" y="59"/>
                    </a:lnTo>
                    <a:lnTo>
                      <a:pt x="1813" y="51"/>
                    </a:lnTo>
                    <a:lnTo>
                      <a:pt x="1764" y="43"/>
                    </a:lnTo>
                    <a:lnTo>
                      <a:pt x="1715" y="36"/>
                    </a:lnTo>
                    <a:lnTo>
                      <a:pt x="1666" y="30"/>
                    </a:lnTo>
                    <a:lnTo>
                      <a:pt x="1617" y="24"/>
                    </a:lnTo>
                    <a:lnTo>
                      <a:pt x="1568" y="19"/>
                    </a:lnTo>
                    <a:lnTo>
                      <a:pt x="1518" y="15"/>
                    </a:lnTo>
                    <a:lnTo>
                      <a:pt x="1469" y="11"/>
                    </a:lnTo>
                    <a:lnTo>
                      <a:pt x="1420" y="7"/>
                    </a:lnTo>
                    <a:lnTo>
                      <a:pt x="1370" y="5"/>
                    </a:lnTo>
                    <a:lnTo>
                      <a:pt x="1321" y="3"/>
                    </a:lnTo>
                    <a:lnTo>
                      <a:pt x="1271" y="1"/>
                    </a:lnTo>
                    <a:lnTo>
                      <a:pt x="1222" y="0"/>
                    </a:lnTo>
                    <a:lnTo>
                      <a:pt x="1172" y="0"/>
                    </a:lnTo>
                    <a:lnTo>
                      <a:pt x="1123" y="0"/>
                    </a:lnTo>
                    <a:lnTo>
                      <a:pt x="1073" y="1"/>
                    </a:lnTo>
                    <a:lnTo>
                      <a:pt x="1024" y="3"/>
                    </a:lnTo>
                    <a:lnTo>
                      <a:pt x="974" y="5"/>
                    </a:lnTo>
                    <a:lnTo>
                      <a:pt x="925" y="7"/>
                    </a:lnTo>
                    <a:lnTo>
                      <a:pt x="875" y="11"/>
                    </a:lnTo>
                    <a:lnTo>
                      <a:pt x="826" y="15"/>
                    </a:lnTo>
                    <a:lnTo>
                      <a:pt x="777" y="19"/>
                    </a:lnTo>
                    <a:lnTo>
                      <a:pt x="727" y="24"/>
                    </a:lnTo>
                    <a:lnTo>
                      <a:pt x="678" y="30"/>
                    </a:lnTo>
                    <a:lnTo>
                      <a:pt x="629" y="36"/>
                    </a:lnTo>
                    <a:lnTo>
                      <a:pt x="580" y="43"/>
                    </a:lnTo>
                    <a:lnTo>
                      <a:pt x="531" y="51"/>
                    </a:lnTo>
                    <a:lnTo>
                      <a:pt x="482" y="59"/>
                    </a:lnTo>
                    <a:lnTo>
                      <a:pt x="433" y="68"/>
                    </a:lnTo>
                    <a:lnTo>
                      <a:pt x="385" y="77"/>
                    </a:lnTo>
                    <a:lnTo>
                      <a:pt x="336" y="87"/>
                    </a:lnTo>
                    <a:lnTo>
                      <a:pt x="288" y="97"/>
                    </a:lnTo>
                    <a:lnTo>
                      <a:pt x="239" y="108"/>
                    </a:lnTo>
                    <a:lnTo>
                      <a:pt x="191" y="120"/>
                    </a:lnTo>
                    <a:lnTo>
                      <a:pt x="143" y="132"/>
                    </a:lnTo>
                    <a:lnTo>
                      <a:pt x="96" y="145"/>
                    </a:lnTo>
                    <a:lnTo>
                      <a:pt x="48" y="158"/>
                    </a:lnTo>
                    <a:lnTo>
                      <a:pt x="0" y="172"/>
                    </a:lnTo>
                    <a:lnTo>
                      <a:pt x="33" y="281"/>
                    </a:lnTo>
                    <a:lnTo>
                      <a:pt x="66" y="389"/>
                    </a:lnTo>
                    <a:lnTo>
                      <a:pt x="98" y="497"/>
                    </a:lnTo>
                    <a:lnTo>
                      <a:pt x="131" y="605"/>
                    </a:lnTo>
                    <a:lnTo>
                      <a:pt x="163" y="713"/>
                    </a:lnTo>
                    <a:lnTo>
                      <a:pt x="196" y="821"/>
                    </a:lnTo>
                    <a:lnTo>
                      <a:pt x="228" y="929"/>
                    </a:lnTo>
                    <a:lnTo>
                      <a:pt x="261" y="1038"/>
                    </a:lnTo>
                    <a:lnTo>
                      <a:pt x="293" y="1146"/>
                    </a:lnTo>
                    <a:lnTo>
                      <a:pt x="326" y="1254"/>
                    </a:lnTo>
                    <a:lnTo>
                      <a:pt x="358" y="1362"/>
                    </a:lnTo>
                    <a:lnTo>
                      <a:pt x="391" y="1470"/>
                    </a:lnTo>
                    <a:lnTo>
                      <a:pt x="423" y="1461"/>
                    </a:lnTo>
                    <a:lnTo>
                      <a:pt x="454" y="1452"/>
                    </a:lnTo>
                    <a:lnTo>
                      <a:pt x="486" y="1443"/>
                    </a:lnTo>
                    <a:lnTo>
                      <a:pt x="518" y="1435"/>
                    </a:lnTo>
                    <a:lnTo>
                      <a:pt x="550" y="1427"/>
                    </a:lnTo>
                    <a:lnTo>
                      <a:pt x="583" y="1420"/>
                    </a:lnTo>
                    <a:lnTo>
                      <a:pt x="615" y="1413"/>
                    </a:lnTo>
                    <a:lnTo>
                      <a:pt x="647" y="1406"/>
                    </a:lnTo>
                    <a:lnTo>
                      <a:pt x="680" y="1400"/>
                    </a:lnTo>
                    <a:lnTo>
                      <a:pt x="712" y="1394"/>
                    </a:lnTo>
                    <a:lnTo>
                      <a:pt x="745" y="1389"/>
                    </a:lnTo>
                    <a:lnTo>
                      <a:pt x="777" y="1384"/>
                    </a:lnTo>
                    <a:lnTo>
                      <a:pt x="810" y="1379"/>
                    </a:lnTo>
                    <a:lnTo>
                      <a:pt x="843" y="1375"/>
                    </a:lnTo>
                    <a:lnTo>
                      <a:pt x="876" y="1371"/>
                    </a:lnTo>
                    <a:lnTo>
                      <a:pt x="909" y="1368"/>
                    </a:lnTo>
                    <a:lnTo>
                      <a:pt x="941" y="1365"/>
                    </a:lnTo>
                    <a:lnTo>
                      <a:pt x="974" y="1362"/>
                    </a:lnTo>
                    <a:lnTo>
                      <a:pt x="1007" y="1360"/>
                    </a:lnTo>
                    <a:lnTo>
                      <a:pt x="1040" y="1358"/>
                    </a:lnTo>
                    <a:lnTo>
                      <a:pt x="1073" y="1357"/>
                    </a:lnTo>
                    <a:lnTo>
                      <a:pt x="1106" y="1356"/>
                    </a:lnTo>
                    <a:lnTo>
                      <a:pt x="1139" y="1355"/>
                    </a:lnTo>
                    <a:lnTo>
                      <a:pt x="1172" y="1355"/>
                    </a:lnTo>
                    <a:lnTo>
                      <a:pt x="1205" y="1355"/>
                    </a:lnTo>
                    <a:lnTo>
                      <a:pt x="1238" y="1356"/>
                    </a:lnTo>
                    <a:lnTo>
                      <a:pt x="1271" y="1357"/>
                    </a:lnTo>
                    <a:lnTo>
                      <a:pt x="1304" y="1358"/>
                    </a:lnTo>
                    <a:lnTo>
                      <a:pt x="1337" y="1360"/>
                    </a:lnTo>
                    <a:lnTo>
                      <a:pt x="1370" y="1362"/>
                    </a:lnTo>
                    <a:lnTo>
                      <a:pt x="1403" y="1365"/>
                    </a:lnTo>
                    <a:lnTo>
                      <a:pt x="1436" y="1368"/>
                    </a:lnTo>
                    <a:lnTo>
                      <a:pt x="1469" y="1371"/>
                    </a:lnTo>
                    <a:lnTo>
                      <a:pt x="1501" y="1375"/>
                    </a:lnTo>
                    <a:lnTo>
                      <a:pt x="1534" y="1379"/>
                    </a:lnTo>
                    <a:lnTo>
                      <a:pt x="1567" y="1384"/>
                    </a:lnTo>
                    <a:lnTo>
                      <a:pt x="1600" y="1389"/>
                    </a:lnTo>
                    <a:lnTo>
                      <a:pt x="1632" y="1394"/>
                    </a:lnTo>
                    <a:lnTo>
                      <a:pt x="1665" y="1400"/>
                    </a:lnTo>
                    <a:lnTo>
                      <a:pt x="1697" y="1406"/>
                    </a:lnTo>
                    <a:lnTo>
                      <a:pt x="1730" y="1413"/>
                    </a:lnTo>
                    <a:lnTo>
                      <a:pt x="1762" y="1420"/>
                    </a:lnTo>
                    <a:lnTo>
                      <a:pt x="1794" y="1427"/>
                    </a:lnTo>
                    <a:lnTo>
                      <a:pt x="1826" y="1435"/>
                    </a:lnTo>
                    <a:lnTo>
                      <a:pt x="1858" y="1443"/>
                    </a:lnTo>
                    <a:lnTo>
                      <a:pt x="1890" y="1452"/>
                    </a:lnTo>
                    <a:lnTo>
                      <a:pt x="1922" y="1461"/>
                    </a:lnTo>
                    <a:lnTo>
                      <a:pt x="1953" y="1470"/>
                    </a:lnTo>
                  </a:path>
                </a:pathLst>
              </a:custGeom>
              <a:solidFill>
                <a:srgbClr val="FFC000"/>
              </a:solidFill>
              <a:ln w="25400">
                <a:noFill/>
                <a:prstDash val="solid"/>
                <a:round/>
                <a:headEnd/>
                <a:tailEnd/>
              </a:ln>
              <a:effectLst>
                <a:outerShdw blurRad="44450" dist="27940" dir="5400000" algn="ctr">
                  <a:srgbClr val="000000">
                    <a:alpha val="32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balanced" dir="t">
                  <a:rot lat="0" lon="0" rev="8700000"/>
                </a:lightRig>
              </a:scene3d>
              <a:sp3d>
                <a:bevelT w="190500" h="38100"/>
              </a:sp3d>
            </xdr:spPr>
          </xdr:sp>
          <xdr:sp macro="" textlink="">
            <xdr:nvSpPr>
              <xdr:cNvPr id="120" name="Freeform 367"/>
              <xdr:cNvSpPr>
                <a:spLocks/>
              </xdr:cNvSpPr>
            </xdr:nvSpPr>
            <xdr:spPr bwMode="auto">
              <a:xfrm>
                <a:off x="1638524" y="3935368"/>
                <a:ext cx="673538" cy="597403"/>
              </a:xfrm>
              <a:custGeom>
                <a:avLst/>
                <a:gdLst>
                  <a:gd name="T0" fmla="*/ 2147483647 w 2342"/>
                  <a:gd name="T1" fmla="*/ 2147483647 h 2198"/>
                  <a:gd name="T2" fmla="*/ 2147483647 w 2342"/>
                  <a:gd name="T3" fmla="*/ 2147483647 h 2198"/>
                  <a:gd name="T4" fmla="*/ 2147483647 w 2342"/>
                  <a:gd name="T5" fmla="*/ 2147483647 h 2198"/>
                  <a:gd name="T6" fmla="*/ 2147483647 w 2342"/>
                  <a:gd name="T7" fmla="*/ 2147483647 h 2198"/>
                  <a:gd name="T8" fmla="*/ 2147483647 w 2342"/>
                  <a:gd name="T9" fmla="*/ 2147483647 h 2198"/>
                  <a:gd name="T10" fmla="*/ 2147483647 w 2342"/>
                  <a:gd name="T11" fmla="*/ 2147483647 h 2198"/>
                  <a:gd name="T12" fmla="*/ 2147483647 w 2342"/>
                  <a:gd name="T13" fmla="*/ 2147483647 h 2198"/>
                  <a:gd name="T14" fmla="*/ 2147483647 w 2342"/>
                  <a:gd name="T15" fmla="*/ 2147483647 h 2198"/>
                  <a:gd name="T16" fmla="*/ 2147483647 w 2342"/>
                  <a:gd name="T17" fmla="*/ 2147483647 h 2198"/>
                  <a:gd name="T18" fmla="*/ 2147483647 w 2342"/>
                  <a:gd name="T19" fmla="*/ 2147483647 h 2198"/>
                  <a:gd name="T20" fmla="*/ 2147483647 w 2342"/>
                  <a:gd name="T21" fmla="*/ 2147483647 h 2198"/>
                  <a:gd name="T22" fmla="*/ 2147483647 w 2342"/>
                  <a:gd name="T23" fmla="*/ 2147483647 h 2198"/>
                  <a:gd name="T24" fmla="*/ 2147483647 w 2342"/>
                  <a:gd name="T25" fmla="*/ 2147483647 h 2198"/>
                  <a:gd name="T26" fmla="*/ 2147483647 w 2342"/>
                  <a:gd name="T27" fmla="*/ 2147483647 h 2198"/>
                  <a:gd name="T28" fmla="*/ 2147483647 w 2342"/>
                  <a:gd name="T29" fmla="*/ 2147483647 h 2198"/>
                  <a:gd name="T30" fmla="*/ 2147483647 w 2342"/>
                  <a:gd name="T31" fmla="*/ 2147483647 h 2198"/>
                  <a:gd name="T32" fmla="*/ 2147483647 w 2342"/>
                  <a:gd name="T33" fmla="*/ 2147483647 h 2198"/>
                  <a:gd name="T34" fmla="*/ 2147483647 w 2342"/>
                  <a:gd name="T35" fmla="*/ 2147483647 h 2198"/>
                  <a:gd name="T36" fmla="*/ 2147483647 w 2342"/>
                  <a:gd name="T37" fmla="*/ 2147483647 h 2198"/>
                  <a:gd name="T38" fmla="*/ 2147483647 w 2342"/>
                  <a:gd name="T39" fmla="*/ 2147483647 h 2198"/>
                  <a:gd name="T40" fmla="*/ 2147483647 w 2342"/>
                  <a:gd name="T41" fmla="*/ 2147483647 h 2198"/>
                  <a:gd name="T42" fmla="*/ 2147483647 w 2342"/>
                  <a:gd name="T43" fmla="*/ 2147483647 h 2198"/>
                  <a:gd name="T44" fmla="*/ 2147483647 w 2342"/>
                  <a:gd name="T45" fmla="*/ 2147483647 h 2198"/>
                  <a:gd name="T46" fmla="*/ 2147483647 w 2342"/>
                  <a:gd name="T47" fmla="*/ 2147483647 h 2198"/>
                  <a:gd name="T48" fmla="*/ 2147483647 w 2342"/>
                  <a:gd name="T49" fmla="*/ 2147483647 h 2198"/>
                  <a:gd name="T50" fmla="*/ 2147483647 w 2342"/>
                  <a:gd name="T51" fmla="*/ 2147483647 h 2198"/>
                  <a:gd name="T52" fmla="*/ 2147483647 w 2342"/>
                  <a:gd name="T53" fmla="*/ 2147483647 h 2198"/>
                  <a:gd name="T54" fmla="*/ 2147483647 w 2342"/>
                  <a:gd name="T55" fmla="*/ 2147483647 h 2198"/>
                  <a:gd name="T56" fmla="*/ 2147483647 w 2342"/>
                  <a:gd name="T57" fmla="*/ 2147483647 h 2198"/>
                  <a:gd name="T58" fmla="*/ 2147483647 w 2342"/>
                  <a:gd name="T59" fmla="*/ 2147483647 h 2198"/>
                  <a:gd name="T60" fmla="*/ 2147483647 w 2342"/>
                  <a:gd name="T61" fmla="*/ 2147483647 h 2198"/>
                  <a:gd name="T62" fmla="*/ 2147483647 w 2342"/>
                  <a:gd name="T63" fmla="*/ 2147483647 h 2198"/>
                  <a:gd name="T64" fmla="*/ 2147483647 w 2342"/>
                  <a:gd name="T65" fmla="*/ 2147483647 h 2198"/>
                  <a:gd name="T66" fmla="*/ 2147483647 w 2342"/>
                  <a:gd name="T67" fmla="*/ 2147483647 h 2198"/>
                  <a:gd name="T68" fmla="*/ 2147483647 w 2342"/>
                  <a:gd name="T69" fmla="*/ 2147483647 h 2198"/>
                  <a:gd name="T70" fmla="*/ 2147483647 w 2342"/>
                  <a:gd name="T71" fmla="*/ 2147483647 h 2198"/>
                  <a:gd name="T72" fmla="*/ 2147483647 w 2342"/>
                  <a:gd name="T73" fmla="*/ 2147483647 h 2198"/>
                  <a:gd name="T74" fmla="*/ 2147483647 w 2342"/>
                  <a:gd name="T75" fmla="*/ 2147483647 h 2198"/>
                  <a:gd name="T76" fmla="*/ 2147483647 w 2342"/>
                  <a:gd name="T77" fmla="*/ 2147483647 h 2198"/>
                  <a:gd name="T78" fmla="*/ 2147483647 w 2342"/>
                  <a:gd name="T79" fmla="*/ 2147483647 h 2198"/>
                  <a:gd name="T80" fmla="*/ 2147483647 w 2342"/>
                  <a:gd name="T81" fmla="*/ 2147483647 h 2198"/>
                  <a:gd name="T82" fmla="*/ 2147483647 w 2342"/>
                  <a:gd name="T83" fmla="*/ 2147483647 h 2198"/>
                  <a:gd name="T84" fmla="*/ 2147483647 w 2342"/>
                  <a:gd name="T85" fmla="*/ 2147483647 h 2198"/>
                  <a:gd name="T86" fmla="*/ 2147483647 w 2342"/>
                  <a:gd name="T87" fmla="*/ 2147483647 h 2198"/>
                  <a:gd name="T88" fmla="*/ 2147483647 w 2342"/>
                  <a:gd name="T89" fmla="*/ 2147483647 h 2198"/>
                  <a:gd name="T90" fmla="*/ 2147483647 w 2342"/>
                  <a:gd name="T91" fmla="*/ 2147483647 h 2198"/>
                  <a:gd name="T92" fmla="*/ 2147483647 w 2342"/>
                  <a:gd name="T93" fmla="*/ 2147483647 h 2198"/>
                  <a:gd name="T94" fmla="*/ 2147483647 w 2342"/>
                  <a:gd name="T95" fmla="*/ 2147483647 h 2198"/>
                  <a:gd name="T96" fmla="*/ 2147483647 w 2342"/>
                  <a:gd name="T97" fmla="*/ 2147483647 h 2198"/>
                  <a:gd name="T98" fmla="*/ 2147483647 w 2342"/>
                  <a:gd name="T99" fmla="*/ 2147483647 h 2198"/>
                  <a:gd name="T100" fmla="*/ 2147483647 w 2342"/>
                  <a:gd name="T101" fmla="*/ 2147483647 h 2198"/>
                  <a:gd name="T102" fmla="*/ 2147483647 w 2342"/>
                  <a:gd name="T103" fmla="*/ 2147483647 h 2198"/>
                  <a:gd name="T104" fmla="*/ 2147483647 w 2342"/>
                  <a:gd name="T105" fmla="*/ 2147483647 h 2198"/>
                  <a:gd name="T106" fmla="*/ 2147483647 w 2342"/>
                  <a:gd name="T107" fmla="*/ 2147483647 h 2198"/>
                  <a:gd name="T108" fmla="*/ 2147483647 w 2342"/>
                  <a:gd name="T109" fmla="*/ 2147483647 h 2198"/>
                  <a:gd name="T110" fmla="*/ 2147483647 w 2342"/>
                  <a:gd name="T111" fmla="*/ 2147483647 h 2198"/>
                  <a:gd name="T112" fmla="*/ 2147483647 w 2342"/>
                  <a:gd name="T113" fmla="*/ 2147483647 h 2198"/>
                  <a:gd name="T114" fmla="*/ 2147483647 w 2342"/>
                  <a:gd name="T115" fmla="*/ 2147483647 h 2198"/>
                  <a:gd name="T116" fmla="*/ 2147483647 w 2342"/>
                  <a:gd name="T117" fmla="*/ 2147483647 h 2198"/>
                  <a:gd name="T118" fmla="*/ 2147483647 w 2342"/>
                  <a:gd name="T119" fmla="*/ 2147483647 h 2198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  <a:gd name="T132" fmla="*/ 0 60000 65536"/>
                  <a:gd name="T133" fmla="*/ 0 60000 65536"/>
                  <a:gd name="T134" fmla="*/ 0 60000 65536"/>
                  <a:gd name="T135" fmla="*/ 0 60000 65536"/>
                  <a:gd name="T136" fmla="*/ 0 60000 65536"/>
                  <a:gd name="T137" fmla="*/ 0 60000 65536"/>
                  <a:gd name="T138" fmla="*/ 0 60000 65536"/>
                  <a:gd name="T139" fmla="*/ 0 60000 65536"/>
                  <a:gd name="T140" fmla="*/ 0 60000 65536"/>
                  <a:gd name="T141" fmla="*/ 0 60000 65536"/>
                  <a:gd name="T142" fmla="*/ 0 60000 65536"/>
                  <a:gd name="T143" fmla="*/ 0 60000 65536"/>
                  <a:gd name="T144" fmla="*/ 0 60000 65536"/>
                  <a:gd name="T145" fmla="*/ 0 60000 65536"/>
                  <a:gd name="T146" fmla="*/ 0 60000 65536"/>
                  <a:gd name="T147" fmla="*/ 0 60000 65536"/>
                  <a:gd name="T148" fmla="*/ 0 60000 65536"/>
                  <a:gd name="T149" fmla="*/ 0 60000 65536"/>
                  <a:gd name="T150" fmla="*/ 0 60000 65536"/>
                  <a:gd name="T151" fmla="*/ 0 60000 65536"/>
                  <a:gd name="T152" fmla="*/ 0 60000 65536"/>
                  <a:gd name="T153" fmla="*/ 0 60000 65536"/>
                  <a:gd name="T154" fmla="*/ 0 60000 65536"/>
                  <a:gd name="T155" fmla="*/ 0 60000 65536"/>
                  <a:gd name="T156" fmla="*/ 0 60000 65536"/>
                  <a:gd name="T157" fmla="*/ 0 60000 65536"/>
                  <a:gd name="T158" fmla="*/ 0 60000 65536"/>
                  <a:gd name="T159" fmla="*/ 0 60000 65536"/>
                  <a:gd name="T160" fmla="*/ 0 60000 65536"/>
                  <a:gd name="T161" fmla="*/ 0 60000 65536"/>
                  <a:gd name="T162" fmla="*/ 0 60000 65536"/>
                  <a:gd name="T163" fmla="*/ 0 60000 65536"/>
                  <a:gd name="T164" fmla="*/ 0 60000 65536"/>
                  <a:gd name="T165" fmla="*/ 0 60000 65536"/>
                  <a:gd name="T166" fmla="*/ 0 60000 65536"/>
                  <a:gd name="T167" fmla="*/ 0 60000 65536"/>
                  <a:gd name="T168" fmla="*/ 0 60000 65536"/>
                  <a:gd name="T169" fmla="*/ 0 60000 65536"/>
                  <a:gd name="T170" fmla="*/ 0 60000 65536"/>
                  <a:gd name="T171" fmla="*/ 0 60000 65536"/>
                  <a:gd name="T172" fmla="*/ 0 60000 65536"/>
                  <a:gd name="T173" fmla="*/ 0 60000 65536"/>
                  <a:gd name="T174" fmla="*/ 0 60000 65536"/>
                  <a:gd name="T175" fmla="*/ 0 60000 65536"/>
                  <a:gd name="T176" fmla="*/ 0 60000 65536"/>
                  <a:gd name="T177" fmla="*/ 0 60000 65536"/>
                  <a:gd name="T178" fmla="*/ 0 60000 65536"/>
                  <a:gd name="T179" fmla="*/ 0 60000 65536"/>
                  <a:gd name="T180" fmla="*/ 0 w 2342"/>
                  <a:gd name="T181" fmla="*/ 0 h 2198"/>
                  <a:gd name="T182" fmla="*/ 2342 w 2342"/>
                  <a:gd name="T183" fmla="*/ 2198 h 2198"/>
                </a:gdLst>
                <a:ahLst/>
                <a:cxnLst>
                  <a:cxn ang="T120">
                    <a:pos x="T0" y="T1"/>
                  </a:cxn>
                  <a:cxn ang="T121">
                    <a:pos x="T2" y="T3"/>
                  </a:cxn>
                  <a:cxn ang="T122">
                    <a:pos x="T4" y="T5"/>
                  </a:cxn>
                  <a:cxn ang="T123">
                    <a:pos x="T6" y="T7"/>
                  </a:cxn>
                  <a:cxn ang="T124">
                    <a:pos x="T8" y="T9"/>
                  </a:cxn>
                  <a:cxn ang="T125">
                    <a:pos x="T10" y="T11"/>
                  </a:cxn>
                  <a:cxn ang="T126">
                    <a:pos x="T12" y="T13"/>
                  </a:cxn>
                  <a:cxn ang="T127">
                    <a:pos x="T14" y="T15"/>
                  </a:cxn>
                  <a:cxn ang="T128">
                    <a:pos x="T16" y="T17"/>
                  </a:cxn>
                  <a:cxn ang="T129">
                    <a:pos x="T18" y="T19"/>
                  </a:cxn>
                  <a:cxn ang="T130">
                    <a:pos x="T20" y="T21"/>
                  </a:cxn>
                  <a:cxn ang="T131">
                    <a:pos x="T22" y="T23"/>
                  </a:cxn>
                  <a:cxn ang="T132">
                    <a:pos x="T24" y="T25"/>
                  </a:cxn>
                  <a:cxn ang="T133">
                    <a:pos x="T26" y="T27"/>
                  </a:cxn>
                  <a:cxn ang="T134">
                    <a:pos x="T28" y="T29"/>
                  </a:cxn>
                  <a:cxn ang="T135">
                    <a:pos x="T30" y="T31"/>
                  </a:cxn>
                  <a:cxn ang="T136">
                    <a:pos x="T32" y="T33"/>
                  </a:cxn>
                  <a:cxn ang="T137">
                    <a:pos x="T34" y="T35"/>
                  </a:cxn>
                  <a:cxn ang="T138">
                    <a:pos x="T36" y="T37"/>
                  </a:cxn>
                  <a:cxn ang="T139">
                    <a:pos x="T38" y="T39"/>
                  </a:cxn>
                  <a:cxn ang="T140">
                    <a:pos x="T40" y="T41"/>
                  </a:cxn>
                  <a:cxn ang="T141">
                    <a:pos x="T42" y="T43"/>
                  </a:cxn>
                  <a:cxn ang="T142">
                    <a:pos x="T44" y="T45"/>
                  </a:cxn>
                  <a:cxn ang="T143">
                    <a:pos x="T46" y="T47"/>
                  </a:cxn>
                  <a:cxn ang="T144">
                    <a:pos x="T48" y="T49"/>
                  </a:cxn>
                  <a:cxn ang="T145">
                    <a:pos x="T50" y="T51"/>
                  </a:cxn>
                  <a:cxn ang="T146">
                    <a:pos x="T52" y="T53"/>
                  </a:cxn>
                  <a:cxn ang="T147">
                    <a:pos x="T54" y="T55"/>
                  </a:cxn>
                  <a:cxn ang="T148">
                    <a:pos x="T56" y="T57"/>
                  </a:cxn>
                  <a:cxn ang="T149">
                    <a:pos x="T58" y="T59"/>
                  </a:cxn>
                  <a:cxn ang="T150">
                    <a:pos x="T60" y="T61"/>
                  </a:cxn>
                  <a:cxn ang="T151">
                    <a:pos x="T62" y="T63"/>
                  </a:cxn>
                  <a:cxn ang="T152">
                    <a:pos x="T64" y="T65"/>
                  </a:cxn>
                  <a:cxn ang="T153">
                    <a:pos x="T66" y="T67"/>
                  </a:cxn>
                  <a:cxn ang="T154">
                    <a:pos x="T68" y="T69"/>
                  </a:cxn>
                  <a:cxn ang="T155">
                    <a:pos x="T70" y="T71"/>
                  </a:cxn>
                  <a:cxn ang="T156">
                    <a:pos x="T72" y="T73"/>
                  </a:cxn>
                  <a:cxn ang="T157">
                    <a:pos x="T74" y="T75"/>
                  </a:cxn>
                  <a:cxn ang="T158">
                    <a:pos x="T76" y="T77"/>
                  </a:cxn>
                  <a:cxn ang="T159">
                    <a:pos x="T78" y="T79"/>
                  </a:cxn>
                  <a:cxn ang="T160">
                    <a:pos x="T80" y="T81"/>
                  </a:cxn>
                  <a:cxn ang="T161">
                    <a:pos x="T82" y="T83"/>
                  </a:cxn>
                  <a:cxn ang="T162">
                    <a:pos x="T84" y="T85"/>
                  </a:cxn>
                  <a:cxn ang="T163">
                    <a:pos x="T86" y="T87"/>
                  </a:cxn>
                  <a:cxn ang="T164">
                    <a:pos x="T88" y="T89"/>
                  </a:cxn>
                  <a:cxn ang="T165">
                    <a:pos x="T90" y="T91"/>
                  </a:cxn>
                  <a:cxn ang="T166">
                    <a:pos x="T92" y="T93"/>
                  </a:cxn>
                  <a:cxn ang="T167">
                    <a:pos x="T94" y="T95"/>
                  </a:cxn>
                  <a:cxn ang="T168">
                    <a:pos x="T96" y="T97"/>
                  </a:cxn>
                  <a:cxn ang="T169">
                    <a:pos x="T98" y="T99"/>
                  </a:cxn>
                  <a:cxn ang="T170">
                    <a:pos x="T100" y="T101"/>
                  </a:cxn>
                  <a:cxn ang="T171">
                    <a:pos x="T102" y="T103"/>
                  </a:cxn>
                  <a:cxn ang="T172">
                    <a:pos x="T104" y="T105"/>
                  </a:cxn>
                  <a:cxn ang="T173">
                    <a:pos x="T106" y="T107"/>
                  </a:cxn>
                  <a:cxn ang="T174">
                    <a:pos x="T108" y="T109"/>
                  </a:cxn>
                  <a:cxn ang="T175">
                    <a:pos x="T110" y="T111"/>
                  </a:cxn>
                  <a:cxn ang="T176">
                    <a:pos x="T112" y="T113"/>
                  </a:cxn>
                  <a:cxn ang="T177">
                    <a:pos x="T114" y="T115"/>
                  </a:cxn>
                  <a:cxn ang="T178">
                    <a:pos x="T116" y="T117"/>
                  </a:cxn>
                  <a:cxn ang="T179">
                    <a:pos x="T118" y="T119"/>
                  </a:cxn>
                </a:cxnLst>
                <a:rect l="T180" t="T181" r="T182" b="T183"/>
                <a:pathLst>
                  <a:path w="2342" h="2198">
                    <a:moveTo>
                      <a:pt x="1264" y="2198"/>
                    </a:moveTo>
                    <a:lnTo>
                      <a:pt x="1354" y="2130"/>
                    </a:lnTo>
                    <a:lnTo>
                      <a:pt x="1443" y="2061"/>
                    </a:lnTo>
                    <a:lnTo>
                      <a:pt x="1533" y="1993"/>
                    </a:lnTo>
                    <a:lnTo>
                      <a:pt x="1623" y="1924"/>
                    </a:lnTo>
                    <a:lnTo>
                      <a:pt x="1713" y="1856"/>
                    </a:lnTo>
                    <a:lnTo>
                      <a:pt x="1803" y="1788"/>
                    </a:lnTo>
                    <a:lnTo>
                      <a:pt x="1893" y="1719"/>
                    </a:lnTo>
                    <a:lnTo>
                      <a:pt x="1983" y="1651"/>
                    </a:lnTo>
                    <a:lnTo>
                      <a:pt x="2073" y="1583"/>
                    </a:lnTo>
                    <a:lnTo>
                      <a:pt x="2163" y="1514"/>
                    </a:lnTo>
                    <a:lnTo>
                      <a:pt x="2252" y="1446"/>
                    </a:lnTo>
                    <a:lnTo>
                      <a:pt x="2342" y="1378"/>
                    </a:lnTo>
                    <a:lnTo>
                      <a:pt x="2312" y="1338"/>
                    </a:lnTo>
                    <a:lnTo>
                      <a:pt x="2282" y="1300"/>
                    </a:lnTo>
                    <a:lnTo>
                      <a:pt x="2250" y="1261"/>
                    </a:lnTo>
                    <a:lnTo>
                      <a:pt x="2219" y="1223"/>
                    </a:lnTo>
                    <a:lnTo>
                      <a:pt x="2187" y="1185"/>
                    </a:lnTo>
                    <a:lnTo>
                      <a:pt x="2154" y="1148"/>
                    </a:lnTo>
                    <a:lnTo>
                      <a:pt x="2121" y="1111"/>
                    </a:lnTo>
                    <a:lnTo>
                      <a:pt x="2088" y="1075"/>
                    </a:lnTo>
                    <a:lnTo>
                      <a:pt x="2054" y="1038"/>
                    </a:lnTo>
                    <a:lnTo>
                      <a:pt x="2019" y="1003"/>
                    </a:lnTo>
                    <a:lnTo>
                      <a:pt x="1985" y="967"/>
                    </a:lnTo>
                    <a:lnTo>
                      <a:pt x="1949" y="933"/>
                    </a:lnTo>
                    <a:lnTo>
                      <a:pt x="1914" y="898"/>
                    </a:lnTo>
                    <a:lnTo>
                      <a:pt x="1878" y="864"/>
                    </a:lnTo>
                    <a:lnTo>
                      <a:pt x="1841" y="831"/>
                    </a:lnTo>
                    <a:lnTo>
                      <a:pt x="1805" y="797"/>
                    </a:lnTo>
                    <a:lnTo>
                      <a:pt x="1767" y="765"/>
                    </a:lnTo>
                    <a:lnTo>
                      <a:pt x="1730" y="733"/>
                    </a:lnTo>
                    <a:lnTo>
                      <a:pt x="1692" y="701"/>
                    </a:lnTo>
                    <a:lnTo>
                      <a:pt x="1653" y="670"/>
                    </a:lnTo>
                    <a:lnTo>
                      <a:pt x="1614" y="639"/>
                    </a:lnTo>
                    <a:lnTo>
                      <a:pt x="1575" y="609"/>
                    </a:lnTo>
                    <a:lnTo>
                      <a:pt x="1536" y="579"/>
                    </a:lnTo>
                    <a:lnTo>
                      <a:pt x="1496" y="549"/>
                    </a:lnTo>
                    <a:lnTo>
                      <a:pt x="1456" y="521"/>
                    </a:lnTo>
                    <a:lnTo>
                      <a:pt x="1415" y="492"/>
                    </a:lnTo>
                    <a:lnTo>
                      <a:pt x="1374" y="464"/>
                    </a:lnTo>
                    <a:lnTo>
                      <a:pt x="1333" y="437"/>
                    </a:lnTo>
                    <a:lnTo>
                      <a:pt x="1291" y="410"/>
                    </a:lnTo>
                    <a:lnTo>
                      <a:pt x="1249" y="384"/>
                    </a:lnTo>
                    <a:lnTo>
                      <a:pt x="1207" y="358"/>
                    </a:lnTo>
                    <a:lnTo>
                      <a:pt x="1165" y="333"/>
                    </a:lnTo>
                    <a:lnTo>
                      <a:pt x="1122" y="308"/>
                    </a:lnTo>
                    <a:lnTo>
                      <a:pt x="1079" y="283"/>
                    </a:lnTo>
                    <a:lnTo>
                      <a:pt x="1035" y="260"/>
                    </a:lnTo>
                    <a:lnTo>
                      <a:pt x="991" y="236"/>
                    </a:lnTo>
                    <a:lnTo>
                      <a:pt x="947" y="214"/>
                    </a:lnTo>
                    <a:lnTo>
                      <a:pt x="903" y="192"/>
                    </a:lnTo>
                    <a:lnTo>
                      <a:pt x="858" y="170"/>
                    </a:lnTo>
                    <a:lnTo>
                      <a:pt x="813" y="149"/>
                    </a:lnTo>
                    <a:lnTo>
                      <a:pt x="768" y="128"/>
                    </a:lnTo>
                    <a:lnTo>
                      <a:pt x="723" y="108"/>
                    </a:lnTo>
                    <a:lnTo>
                      <a:pt x="678" y="89"/>
                    </a:lnTo>
                    <a:lnTo>
                      <a:pt x="632" y="70"/>
                    </a:lnTo>
                    <a:lnTo>
                      <a:pt x="586" y="52"/>
                    </a:lnTo>
                    <a:lnTo>
                      <a:pt x="540" y="34"/>
                    </a:lnTo>
                    <a:lnTo>
                      <a:pt x="493" y="17"/>
                    </a:lnTo>
                    <a:lnTo>
                      <a:pt x="447" y="0"/>
                    </a:lnTo>
                    <a:lnTo>
                      <a:pt x="409" y="107"/>
                    </a:lnTo>
                    <a:lnTo>
                      <a:pt x="372" y="213"/>
                    </a:lnTo>
                    <a:lnTo>
                      <a:pt x="335" y="320"/>
                    </a:lnTo>
                    <a:lnTo>
                      <a:pt x="298" y="427"/>
                    </a:lnTo>
                    <a:lnTo>
                      <a:pt x="260" y="533"/>
                    </a:lnTo>
                    <a:lnTo>
                      <a:pt x="223" y="640"/>
                    </a:lnTo>
                    <a:lnTo>
                      <a:pt x="186" y="747"/>
                    </a:lnTo>
                    <a:lnTo>
                      <a:pt x="149" y="853"/>
                    </a:lnTo>
                    <a:lnTo>
                      <a:pt x="111" y="960"/>
                    </a:lnTo>
                    <a:lnTo>
                      <a:pt x="74" y="1066"/>
                    </a:lnTo>
                    <a:lnTo>
                      <a:pt x="37" y="1173"/>
                    </a:lnTo>
                    <a:lnTo>
                      <a:pt x="0" y="1280"/>
                    </a:lnTo>
                    <a:lnTo>
                      <a:pt x="31" y="1291"/>
                    </a:lnTo>
                    <a:lnTo>
                      <a:pt x="62" y="1302"/>
                    </a:lnTo>
                    <a:lnTo>
                      <a:pt x="93" y="1314"/>
                    </a:lnTo>
                    <a:lnTo>
                      <a:pt x="123" y="1326"/>
                    </a:lnTo>
                    <a:lnTo>
                      <a:pt x="154" y="1339"/>
                    </a:lnTo>
                    <a:lnTo>
                      <a:pt x="184" y="1352"/>
                    </a:lnTo>
                    <a:lnTo>
                      <a:pt x="214" y="1365"/>
                    </a:lnTo>
                    <a:lnTo>
                      <a:pt x="244" y="1379"/>
                    </a:lnTo>
                    <a:lnTo>
                      <a:pt x="274" y="1393"/>
                    </a:lnTo>
                    <a:lnTo>
                      <a:pt x="304" y="1407"/>
                    </a:lnTo>
                    <a:lnTo>
                      <a:pt x="334" y="1422"/>
                    </a:lnTo>
                    <a:lnTo>
                      <a:pt x="363" y="1437"/>
                    </a:lnTo>
                    <a:lnTo>
                      <a:pt x="392" y="1453"/>
                    </a:lnTo>
                    <a:lnTo>
                      <a:pt x="421" y="1468"/>
                    </a:lnTo>
                    <a:lnTo>
                      <a:pt x="450" y="1485"/>
                    </a:lnTo>
                    <a:lnTo>
                      <a:pt x="478" y="1501"/>
                    </a:lnTo>
                    <a:lnTo>
                      <a:pt x="507" y="1518"/>
                    </a:lnTo>
                    <a:lnTo>
                      <a:pt x="535" y="1535"/>
                    </a:lnTo>
                    <a:lnTo>
                      <a:pt x="563" y="1553"/>
                    </a:lnTo>
                    <a:lnTo>
                      <a:pt x="591" y="1571"/>
                    </a:lnTo>
                    <a:lnTo>
                      <a:pt x="618" y="1589"/>
                    </a:lnTo>
                    <a:lnTo>
                      <a:pt x="645" y="1608"/>
                    </a:lnTo>
                    <a:lnTo>
                      <a:pt x="672" y="1626"/>
                    </a:lnTo>
                    <a:lnTo>
                      <a:pt x="699" y="1646"/>
                    </a:lnTo>
                    <a:lnTo>
                      <a:pt x="726" y="1665"/>
                    </a:lnTo>
                    <a:lnTo>
                      <a:pt x="752" y="1685"/>
                    </a:lnTo>
                    <a:lnTo>
                      <a:pt x="778" y="1705"/>
                    </a:lnTo>
                    <a:lnTo>
                      <a:pt x="804" y="1726"/>
                    </a:lnTo>
                    <a:lnTo>
                      <a:pt x="830" y="1747"/>
                    </a:lnTo>
                    <a:lnTo>
                      <a:pt x="855" y="1768"/>
                    </a:lnTo>
                    <a:lnTo>
                      <a:pt x="880" y="1789"/>
                    </a:lnTo>
                    <a:lnTo>
                      <a:pt x="905" y="1811"/>
                    </a:lnTo>
                    <a:lnTo>
                      <a:pt x="930" y="1833"/>
                    </a:lnTo>
                    <a:lnTo>
                      <a:pt x="954" y="1856"/>
                    </a:lnTo>
                    <a:lnTo>
                      <a:pt x="978" y="1878"/>
                    </a:lnTo>
                    <a:lnTo>
                      <a:pt x="1002" y="1901"/>
                    </a:lnTo>
                    <a:lnTo>
                      <a:pt x="1025" y="1924"/>
                    </a:lnTo>
                    <a:lnTo>
                      <a:pt x="1048" y="1948"/>
                    </a:lnTo>
                    <a:lnTo>
                      <a:pt x="1071" y="1972"/>
                    </a:lnTo>
                    <a:lnTo>
                      <a:pt x="1094" y="1996"/>
                    </a:lnTo>
                    <a:lnTo>
                      <a:pt x="1116" y="2020"/>
                    </a:lnTo>
                    <a:lnTo>
                      <a:pt x="1138" y="2045"/>
                    </a:lnTo>
                    <a:lnTo>
                      <a:pt x="1160" y="2070"/>
                    </a:lnTo>
                    <a:lnTo>
                      <a:pt x="1181" y="2095"/>
                    </a:lnTo>
                    <a:lnTo>
                      <a:pt x="1202" y="2120"/>
                    </a:lnTo>
                    <a:lnTo>
                      <a:pt x="1223" y="2146"/>
                    </a:lnTo>
                    <a:lnTo>
                      <a:pt x="1244" y="2172"/>
                    </a:lnTo>
                    <a:lnTo>
                      <a:pt x="1264" y="2198"/>
                    </a:lnTo>
                  </a:path>
                </a:pathLst>
              </a:custGeom>
              <a:solidFill>
                <a:srgbClr val="FFFF57"/>
              </a:solidFill>
              <a:ln w="25400">
                <a:noFill/>
                <a:prstDash val="solid"/>
                <a:round/>
                <a:headEnd/>
                <a:tailEnd/>
              </a:ln>
              <a:effectLst>
                <a:outerShdw blurRad="44450" dist="27940" dir="5400000" algn="ctr">
                  <a:srgbClr val="000000">
                    <a:alpha val="32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balanced" dir="t">
                  <a:rot lat="0" lon="0" rev="8700000"/>
                </a:lightRig>
              </a:scene3d>
              <a:sp3d>
                <a:bevelT w="190500" h="38100"/>
              </a:sp3d>
            </xdr:spPr>
          </xdr:sp>
          <xdr:sp macro="" textlink="">
            <xdr:nvSpPr>
              <xdr:cNvPr id="121" name="Freeform 372"/>
              <xdr:cNvSpPr>
                <a:spLocks/>
              </xdr:cNvSpPr>
            </xdr:nvSpPr>
            <xdr:spPr bwMode="auto">
              <a:xfrm>
                <a:off x="2021846" y="4348766"/>
                <a:ext cx="528440" cy="613711"/>
              </a:xfrm>
              <a:custGeom>
                <a:avLst/>
                <a:gdLst>
                  <a:gd name="T0" fmla="*/ 2147483647 w 1838"/>
                  <a:gd name="T1" fmla="*/ 2147483647 h 2258"/>
                  <a:gd name="T2" fmla="*/ 2147483647 w 1838"/>
                  <a:gd name="T3" fmla="*/ 2147483647 h 2258"/>
                  <a:gd name="T4" fmla="*/ 2147483647 w 1838"/>
                  <a:gd name="T5" fmla="*/ 2147483647 h 2258"/>
                  <a:gd name="T6" fmla="*/ 2147483647 w 1838"/>
                  <a:gd name="T7" fmla="*/ 2147483647 h 2258"/>
                  <a:gd name="T8" fmla="*/ 2147483647 w 1838"/>
                  <a:gd name="T9" fmla="*/ 2147483647 h 2258"/>
                  <a:gd name="T10" fmla="*/ 2147483647 w 1838"/>
                  <a:gd name="T11" fmla="*/ 2147483647 h 2258"/>
                  <a:gd name="T12" fmla="*/ 2147483647 w 1838"/>
                  <a:gd name="T13" fmla="*/ 2147483647 h 2258"/>
                  <a:gd name="T14" fmla="*/ 2147483647 w 1838"/>
                  <a:gd name="T15" fmla="*/ 2147483647 h 2258"/>
                  <a:gd name="T16" fmla="*/ 2147483647 w 1838"/>
                  <a:gd name="T17" fmla="*/ 2147483647 h 2258"/>
                  <a:gd name="T18" fmla="*/ 2147483647 w 1838"/>
                  <a:gd name="T19" fmla="*/ 2147483647 h 2258"/>
                  <a:gd name="T20" fmla="*/ 2147483647 w 1838"/>
                  <a:gd name="T21" fmla="*/ 2147483647 h 2258"/>
                  <a:gd name="T22" fmla="*/ 2147483647 w 1838"/>
                  <a:gd name="T23" fmla="*/ 2147483647 h 2258"/>
                  <a:gd name="T24" fmla="*/ 2147483647 w 1838"/>
                  <a:gd name="T25" fmla="*/ 2147483647 h 2258"/>
                  <a:gd name="T26" fmla="*/ 2147483647 w 1838"/>
                  <a:gd name="T27" fmla="*/ 2147483647 h 2258"/>
                  <a:gd name="T28" fmla="*/ 2147483647 w 1838"/>
                  <a:gd name="T29" fmla="*/ 2147483647 h 2258"/>
                  <a:gd name="T30" fmla="*/ 2147483647 w 1838"/>
                  <a:gd name="T31" fmla="*/ 2147483647 h 2258"/>
                  <a:gd name="T32" fmla="*/ 2147483647 w 1838"/>
                  <a:gd name="T33" fmla="*/ 2147483647 h 2258"/>
                  <a:gd name="T34" fmla="*/ 2147483647 w 1838"/>
                  <a:gd name="T35" fmla="*/ 2147483647 h 2258"/>
                  <a:gd name="T36" fmla="*/ 2147483647 w 1838"/>
                  <a:gd name="T37" fmla="*/ 2147483647 h 2258"/>
                  <a:gd name="T38" fmla="*/ 2147483647 w 1838"/>
                  <a:gd name="T39" fmla="*/ 2147483647 h 2258"/>
                  <a:gd name="T40" fmla="*/ 2147483647 w 1838"/>
                  <a:gd name="T41" fmla="*/ 2147483647 h 2258"/>
                  <a:gd name="T42" fmla="*/ 2147483647 w 1838"/>
                  <a:gd name="T43" fmla="*/ 2147483647 h 2258"/>
                  <a:gd name="T44" fmla="*/ 2147483647 w 1838"/>
                  <a:gd name="T45" fmla="*/ 2147483647 h 2258"/>
                  <a:gd name="T46" fmla="*/ 2147483647 w 1838"/>
                  <a:gd name="T47" fmla="*/ 2147483647 h 2258"/>
                  <a:gd name="T48" fmla="*/ 2147483647 w 1838"/>
                  <a:gd name="T49" fmla="*/ 2147483647 h 2258"/>
                  <a:gd name="T50" fmla="*/ 2147483647 w 1838"/>
                  <a:gd name="T51" fmla="*/ 2147483647 h 2258"/>
                  <a:gd name="T52" fmla="*/ 2147483647 w 1838"/>
                  <a:gd name="T53" fmla="*/ 2147483647 h 2258"/>
                  <a:gd name="T54" fmla="*/ 2147483647 w 1838"/>
                  <a:gd name="T55" fmla="*/ 2147483647 h 2258"/>
                  <a:gd name="T56" fmla="*/ 2147483647 w 1838"/>
                  <a:gd name="T57" fmla="*/ 2147483647 h 2258"/>
                  <a:gd name="T58" fmla="*/ 2147483647 w 1838"/>
                  <a:gd name="T59" fmla="*/ 2147483647 h 2258"/>
                  <a:gd name="T60" fmla="*/ 2147483647 w 1838"/>
                  <a:gd name="T61" fmla="*/ 2147483647 h 2258"/>
                  <a:gd name="T62" fmla="*/ 2147483647 w 1838"/>
                  <a:gd name="T63" fmla="*/ 2147483647 h 2258"/>
                  <a:gd name="T64" fmla="*/ 2147483647 w 1838"/>
                  <a:gd name="T65" fmla="*/ 2147483647 h 2258"/>
                  <a:gd name="T66" fmla="*/ 2147483647 w 1838"/>
                  <a:gd name="T67" fmla="*/ 2147483647 h 2258"/>
                  <a:gd name="T68" fmla="*/ 2147483647 w 1838"/>
                  <a:gd name="T69" fmla="*/ 2147483647 h 2258"/>
                  <a:gd name="T70" fmla="*/ 2147483647 w 1838"/>
                  <a:gd name="T71" fmla="*/ 2147483647 h 2258"/>
                  <a:gd name="T72" fmla="*/ 2147483647 w 1838"/>
                  <a:gd name="T73" fmla="*/ 2147483647 h 2258"/>
                  <a:gd name="T74" fmla="*/ 2147483647 w 1838"/>
                  <a:gd name="T75" fmla="*/ 2147483647 h 2258"/>
                  <a:gd name="T76" fmla="*/ 2147483647 w 1838"/>
                  <a:gd name="T77" fmla="*/ 2147483647 h 2258"/>
                  <a:gd name="T78" fmla="*/ 2147483647 w 1838"/>
                  <a:gd name="T79" fmla="*/ 2147483647 h 2258"/>
                  <a:gd name="T80" fmla="*/ 2147483647 w 1838"/>
                  <a:gd name="T81" fmla="*/ 2147483647 h 2258"/>
                  <a:gd name="T82" fmla="*/ 2147483647 w 1838"/>
                  <a:gd name="T83" fmla="*/ 2147483647 h 2258"/>
                  <a:gd name="T84" fmla="*/ 2147483647 w 1838"/>
                  <a:gd name="T85" fmla="*/ 2147483647 h 2258"/>
                  <a:gd name="T86" fmla="*/ 2147483647 w 1838"/>
                  <a:gd name="T87" fmla="*/ 2147483647 h 2258"/>
                  <a:gd name="T88" fmla="*/ 2147483647 w 1838"/>
                  <a:gd name="T89" fmla="*/ 2147483647 h 2258"/>
                  <a:gd name="T90" fmla="*/ 2147483647 w 1838"/>
                  <a:gd name="T91" fmla="*/ 2147483647 h 2258"/>
                  <a:gd name="T92" fmla="*/ 2147483647 w 1838"/>
                  <a:gd name="T93" fmla="*/ 2147483647 h 2258"/>
                  <a:gd name="T94" fmla="*/ 2147483647 w 1838"/>
                  <a:gd name="T95" fmla="*/ 2147483647 h 2258"/>
                  <a:gd name="T96" fmla="*/ 2147483647 w 1838"/>
                  <a:gd name="T97" fmla="*/ 2147483647 h 2258"/>
                  <a:gd name="T98" fmla="*/ 2147483647 w 1838"/>
                  <a:gd name="T99" fmla="*/ 2147483647 h 2258"/>
                  <a:gd name="T100" fmla="*/ 2147483647 w 1838"/>
                  <a:gd name="T101" fmla="*/ 2147483647 h 2258"/>
                  <a:gd name="T102" fmla="*/ 2147483647 w 1838"/>
                  <a:gd name="T103" fmla="*/ 2147483647 h 2258"/>
                  <a:gd name="T104" fmla="*/ 2147483647 w 1838"/>
                  <a:gd name="T105" fmla="*/ 2147483647 h 2258"/>
                  <a:gd name="T106" fmla="*/ 2147483647 w 1838"/>
                  <a:gd name="T107" fmla="*/ 2147483647 h 2258"/>
                  <a:gd name="T108" fmla="*/ 2147483647 w 1838"/>
                  <a:gd name="T109" fmla="*/ 2147483647 h 2258"/>
                  <a:gd name="T110" fmla="*/ 2147483647 w 1838"/>
                  <a:gd name="T111" fmla="*/ 2147483647 h 2258"/>
                  <a:gd name="T112" fmla="*/ 2147483647 w 1838"/>
                  <a:gd name="T113" fmla="*/ 2147483647 h 2258"/>
                  <a:gd name="T114" fmla="*/ 2147483647 w 1838"/>
                  <a:gd name="T115" fmla="*/ 2147483647 h 2258"/>
                  <a:gd name="T116" fmla="*/ 2147483647 w 1838"/>
                  <a:gd name="T117" fmla="*/ 2147483647 h 2258"/>
                  <a:gd name="T118" fmla="*/ 2147483647 w 1838"/>
                  <a:gd name="T119" fmla="*/ 2147483647 h 2258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  <a:gd name="T132" fmla="*/ 0 60000 65536"/>
                  <a:gd name="T133" fmla="*/ 0 60000 65536"/>
                  <a:gd name="T134" fmla="*/ 0 60000 65536"/>
                  <a:gd name="T135" fmla="*/ 0 60000 65536"/>
                  <a:gd name="T136" fmla="*/ 0 60000 65536"/>
                  <a:gd name="T137" fmla="*/ 0 60000 65536"/>
                  <a:gd name="T138" fmla="*/ 0 60000 65536"/>
                  <a:gd name="T139" fmla="*/ 0 60000 65536"/>
                  <a:gd name="T140" fmla="*/ 0 60000 65536"/>
                  <a:gd name="T141" fmla="*/ 0 60000 65536"/>
                  <a:gd name="T142" fmla="*/ 0 60000 65536"/>
                  <a:gd name="T143" fmla="*/ 0 60000 65536"/>
                  <a:gd name="T144" fmla="*/ 0 60000 65536"/>
                  <a:gd name="T145" fmla="*/ 0 60000 65536"/>
                  <a:gd name="T146" fmla="*/ 0 60000 65536"/>
                  <a:gd name="T147" fmla="*/ 0 60000 65536"/>
                  <a:gd name="T148" fmla="*/ 0 60000 65536"/>
                  <a:gd name="T149" fmla="*/ 0 60000 65536"/>
                  <a:gd name="T150" fmla="*/ 0 60000 65536"/>
                  <a:gd name="T151" fmla="*/ 0 60000 65536"/>
                  <a:gd name="T152" fmla="*/ 0 60000 65536"/>
                  <a:gd name="T153" fmla="*/ 0 60000 65536"/>
                  <a:gd name="T154" fmla="*/ 0 60000 65536"/>
                  <a:gd name="T155" fmla="*/ 0 60000 65536"/>
                  <a:gd name="T156" fmla="*/ 0 60000 65536"/>
                  <a:gd name="T157" fmla="*/ 0 60000 65536"/>
                  <a:gd name="T158" fmla="*/ 0 60000 65536"/>
                  <a:gd name="T159" fmla="*/ 0 60000 65536"/>
                  <a:gd name="T160" fmla="*/ 0 60000 65536"/>
                  <a:gd name="T161" fmla="*/ 0 60000 65536"/>
                  <a:gd name="T162" fmla="*/ 0 60000 65536"/>
                  <a:gd name="T163" fmla="*/ 0 60000 65536"/>
                  <a:gd name="T164" fmla="*/ 0 60000 65536"/>
                  <a:gd name="T165" fmla="*/ 0 60000 65536"/>
                  <a:gd name="T166" fmla="*/ 0 60000 65536"/>
                  <a:gd name="T167" fmla="*/ 0 60000 65536"/>
                  <a:gd name="T168" fmla="*/ 0 60000 65536"/>
                  <a:gd name="T169" fmla="*/ 0 60000 65536"/>
                  <a:gd name="T170" fmla="*/ 0 60000 65536"/>
                  <a:gd name="T171" fmla="*/ 0 60000 65536"/>
                  <a:gd name="T172" fmla="*/ 0 60000 65536"/>
                  <a:gd name="T173" fmla="*/ 0 60000 65536"/>
                  <a:gd name="T174" fmla="*/ 0 60000 65536"/>
                  <a:gd name="T175" fmla="*/ 0 60000 65536"/>
                  <a:gd name="T176" fmla="*/ 0 60000 65536"/>
                  <a:gd name="T177" fmla="*/ 0 60000 65536"/>
                  <a:gd name="T178" fmla="*/ 0 60000 65536"/>
                  <a:gd name="T179" fmla="*/ 0 60000 65536"/>
                  <a:gd name="T180" fmla="*/ 0 w 1838"/>
                  <a:gd name="T181" fmla="*/ 0 h 2258"/>
                  <a:gd name="T182" fmla="*/ 1838 w 1838"/>
                  <a:gd name="T183" fmla="*/ 2258 h 2258"/>
                </a:gdLst>
                <a:ahLst/>
                <a:cxnLst>
                  <a:cxn ang="T120">
                    <a:pos x="T0" y="T1"/>
                  </a:cxn>
                  <a:cxn ang="T121">
                    <a:pos x="T2" y="T3"/>
                  </a:cxn>
                  <a:cxn ang="T122">
                    <a:pos x="T4" y="T5"/>
                  </a:cxn>
                  <a:cxn ang="T123">
                    <a:pos x="T6" y="T7"/>
                  </a:cxn>
                  <a:cxn ang="T124">
                    <a:pos x="T8" y="T9"/>
                  </a:cxn>
                  <a:cxn ang="T125">
                    <a:pos x="T10" y="T11"/>
                  </a:cxn>
                  <a:cxn ang="T126">
                    <a:pos x="T12" y="T13"/>
                  </a:cxn>
                  <a:cxn ang="T127">
                    <a:pos x="T14" y="T15"/>
                  </a:cxn>
                  <a:cxn ang="T128">
                    <a:pos x="T16" y="T17"/>
                  </a:cxn>
                  <a:cxn ang="T129">
                    <a:pos x="T18" y="T19"/>
                  </a:cxn>
                  <a:cxn ang="T130">
                    <a:pos x="T20" y="T21"/>
                  </a:cxn>
                  <a:cxn ang="T131">
                    <a:pos x="T22" y="T23"/>
                  </a:cxn>
                  <a:cxn ang="T132">
                    <a:pos x="T24" y="T25"/>
                  </a:cxn>
                  <a:cxn ang="T133">
                    <a:pos x="T26" y="T27"/>
                  </a:cxn>
                  <a:cxn ang="T134">
                    <a:pos x="T28" y="T29"/>
                  </a:cxn>
                  <a:cxn ang="T135">
                    <a:pos x="T30" y="T31"/>
                  </a:cxn>
                  <a:cxn ang="T136">
                    <a:pos x="T32" y="T33"/>
                  </a:cxn>
                  <a:cxn ang="T137">
                    <a:pos x="T34" y="T35"/>
                  </a:cxn>
                  <a:cxn ang="T138">
                    <a:pos x="T36" y="T37"/>
                  </a:cxn>
                  <a:cxn ang="T139">
                    <a:pos x="T38" y="T39"/>
                  </a:cxn>
                  <a:cxn ang="T140">
                    <a:pos x="T40" y="T41"/>
                  </a:cxn>
                  <a:cxn ang="T141">
                    <a:pos x="T42" y="T43"/>
                  </a:cxn>
                  <a:cxn ang="T142">
                    <a:pos x="T44" y="T45"/>
                  </a:cxn>
                  <a:cxn ang="T143">
                    <a:pos x="T46" y="T47"/>
                  </a:cxn>
                  <a:cxn ang="T144">
                    <a:pos x="T48" y="T49"/>
                  </a:cxn>
                  <a:cxn ang="T145">
                    <a:pos x="T50" y="T51"/>
                  </a:cxn>
                  <a:cxn ang="T146">
                    <a:pos x="T52" y="T53"/>
                  </a:cxn>
                  <a:cxn ang="T147">
                    <a:pos x="T54" y="T55"/>
                  </a:cxn>
                  <a:cxn ang="T148">
                    <a:pos x="T56" y="T57"/>
                  </a:cxn>
                  <a:cxn ang="T149">
                    <a:pos x="T58" y="T59"/>
                  </a:cxn>
                  <a:cxn ang="T150">
                    <a:pos x="T60" y="T61"/>
                  </a:cxn>
                  <a:cxn ang="T151">
                    <a:pos x="T62" y="T63"/>
                  </a:cxn>
                  <a:cxn ang="T152">
                    <a:pos x="T64" y="T65"/>
                  </a:cxn>
                  <a:cxn ang="T153">
                    <a:pos x="T66" y="T67"/>
                  </a:cxn>
                  <a:cxn ang="T154">
                    <a:pos x="T68" y="T69"/>
                  </a:cxn>
                  <a:cxn ang="T155">
                    <a:pos x="T70" y="T71"/>
                  </a:cxn>
                  <a:cxn ang="T156">
                    <a:pos x="T72" y="T73"/>
                  </a:cxn>
                  <a:cxn ang="T157">
                    <a:pos x="T74" y="T75"/>
                  </a:cxn>
                  <a:cxn ang="T158">
                    <a:pos x="T76" y="T77"/>
                  </a:cxn>
                  <a:cxn ang="T159">
                    <a:pos x="T78" y="T79"/>
                  </a:cxn>
                  <a:cxn ang="T160">
                    <a:pos x="T80" y="T81"/>
                  </a:cxn>
                  <a:cxn ang="T161">
                    <a:pos x="T82" y="T83"/>
                  </a:cxn>
                  <a:cxn ang="T162">
                    <a:pos x="T84" y="T85"/>
                  </a:cxn>
                  <a:cxn ang="T163">
                    <a:pos x="T86" y="T87"/>
                  </a:cxn>
                  <a:cxn ang="T164">
                    <a:pos x="T88" y="T89"/>
                  </a:cxn>
                  <a:cxn ang="T165">
                    <a:pos x="T90" y="T91"/>
                  </a:cxn>
                  <a:cxn ang="T166">
                    <a:pos x="T92" y="T93"/>
                  </a:cxn>
                  <a:cxn ang="T167">
                    <a:pos x="T94" y="T95"/>
                  </a:cxn>
                  <a:cxn ang="T168">
                    <a:pos x="T96" y="T97"/>
                  </a:cxn>
                  <a:cxn ang="T169">
                    <a:pos x="T98" y="T99"/>
                  </a:cxn>
                  <a:cxn ang="T170">
                    <a:pos x="T100" y="T101"/>
                  </a:cxn>
                  <a:cxn ang="T171">
                    <a:pos x="T102" y="T103"/>
                  </a:cxn>
                  <a:cxn ang="T172">
                    <a:pos x="T104" y="T105"/>
                  </a:cxn>
                  <a:cxn ang="T173">
                    <a:pos x="T106" y="T107"/>
                  </a:cxn>
                  <a:cxn ang="T174">
                    <a:pos x="T108" y="T109"/>
                  </a:cxn>
                  <a:cxn ang="T175">
                    <a:pos x="T110" y="T111"/>
                  </a:cxn>
                  <a:cxn ang="T176">
                    <a:pos x="T112" y="T113"/>
                  </a:cxn>
                  <a:cxn ang="T177">
                    <a:pos x="T114" y="T115"/>
                  </a:cxn>
                  <a:cxn ang="T178">
                    <a:pos x="T116" y="T117"/>
                  </a:cxn>
                  <a:cxn ang="T179">
                    <a:pos x="T118" y="T119"/>
                  </a:cxn>
                </a:cxnLst>
                <a:rect l="T180" t="T181" r="T182" b="T183"/>
                <a:pathLst>
                  <a:path w="1838" h="2258">
                    <a:moveTo>
                      <a:pt x="483" y="2258"/>
                    </a:moveTo>
                    <a:lnTo>
                      <a:pt x="596" y="2256"/>
                    </a:lnTo>
                    <a:lnTo>
                      <a:pt x="709" y="2253"/>
                    </a:lnTo>
                    <a:lnTo>
                      <a:pt x="822" y="2251"/>
                    </a:lnTo>
                    <a:lnTo>
                      <a:pt x="935" y="2248"/>
                    </a:lnTo>
                    <a:lnTo>
                      <a:pt x="1047" y="2246"/>
                    </a:lnTo>
                    <a:lnTo>
                      <a:pt x="1160" y="2243"/>
                    </a:lnTo>
                    <a:lnTo>
                      <a:pt x="1273" y="2241"/>
                    </a:lnTo>
                    <a:lnTo>
                      <a:pt x="1386" y="2239"/>
                    </a:lnTo>
                    <a:lnTo>
                      <a:pt x="1499" y="2236"/>
                    </a:lnTo>
                    <a:lnTo>
                      <a:pt x="1612" y="2234"/>
                    </a:lnTo>
                    <a:lnTo>
                      <a:pt x="1725" y="2231"/>
                    </a:lnTo>
                    <a:lnTo>
                      <a:pt x="1838" y="2229"/>
                    </a:lnTo>
                    <a:lnTo>
                      <a:pt x="1836" y="2179"/>
                    </a:lnTo>
                    <a:lnTo>
                      <a:pt x="1834" y="2130"/>
                    </a:lnTo>
                    <a:lnTo>
                      <a:pt x="1832" y="2080"/>
                    </a:lnTo>
                    <a:lnTo>
                      <a:pt x="1829" y="2031"/>
                    </a:lnTo>
                    <a:lnTo>
                      <a:pt x="1825" y="1982"/>
                    </a:lnTo>
                    <a:lnTo>
                      <a:pt x="1820" y="1932"/>
                    </a:lnTo>
                    <a:lnTo>
                      <a:pt x="1815" y="1883"/>
                    </a:lnTo>
                    <a:lnTo>
                      <a:pt x="1810" y="1834"/>
                    </a:lnTo>
                    <a:lnTo>
                      <a:pt x="1804" y="1785"/>
                    </a:lnTo>
                    <a:lnTo>
                      <a:pt x="1797" y="1736"/>
                    </a:lnTo>
                    <a:lnTo>
                      <a:pt x="1789" y="1687"/>
                    </a:lnTo>
                    <a:lnTo>
                      <a:pt x="1782" y="1638"/>
                    </a:lnTo>
                    <a:lnTo>
                      <a:pt x="1773" y="1589"/>
                    </a:lnTo>
                    <a:lnTo>
                      <a:pt x="1764" y="1540"/>
                    </a:lnTo>
                    <a:lnTo>
                      <a:pt x="1754" y="1492"/>
                    </a:lnTo>
                    <a:lnTo>
                      <a:pt x="1744" y="1443"/>
                    </a:lnTo>
                    <a:lnTo>
                      <a:pt x="1733" y="1395"/>
                    </a:lnTo>
                    <a:lnTo>
                      <a:pt x="1721" y="1347"/>
                    </a:lnTo>
                    <a:lnTo>
                      <a:pt x="1709" y="1299"/>
                    </a:lnTo>
                    <a:lnTo>
                      <a:pt x="1696" y="1251"/>
                    </a:lnTo>
                    <a:lnTo>
                      <a:pt x="1683" y="1203"/>
                    </a:lnTo>
                    <a:lnTo>
                      <a:pt x="1669" y="1156"/>
                    </a:lnTo>
                    <a:lnTo>
                      <a:pt x="1655" y="1108"/>
                    </a:lnTo>
                    <a:lnTo>
                      <a:pt x="1640" y="1061"/>
                    </a:lnTo>
                    <a:lnTo>
                      <a:pt x="1624" y="1014"/>
                    </a:lnTo>
                    <a:lnTo>
                      <a:pt x="1608" y="967"/>
                    </a:lnTo>
                    <a:lnTo>
                      <a:pt x="1591" y="921"/>
                    </a:lnTo>
                    <a:lnTo>
                      <a:pt x="1574" y="874"/>
                    </a:lnTo>
                    <a:lnTo>
                      <a:pt x="1556" y="828"/>
                    </a:lnTo>
                    <a:lnTo>
                      <a:pt x="1538" y="782"/>
                    </a:lnTo>
                    <a:lnTo>
                      <a:pt x="1519" y="736"/>
                    </a:lnTo>
                    <a:lnTo>
                      <a:pt x="1499" y="691"/>
                    </a:lnTo>
                    <a:lnTo>
                      <a:pt x="1479" y="646"/>
                    </a:lnTo>
                    <a:lnTo>
                      <a:pt x="1458" y="601"/>
                    </a:lnTo>
                    <a:lnTo>
                      <a:pt x="1437" y="556"/>
                    </a:lnTo>
                    <a:lnTo>
                      <a:pt x="1416" y="511"/>
                    </a:lnTo>
                    <a:lnTo>
                      <a:pt x="1393" y="467"/>
                    </a:lnTo>
                    <a:lnTo>
                      <a:pt x="1370" y="423"/>
                    </a:lnTo>
                    <a:lnTo>
                      <a:pt x="1347" y="379"/>
                    </a:lnTo>
                    <a:lnTo>
                      <a:pt x="1323" y="336"/>
                    </a:lnTo>
                    <a:lnTo>
                      <a:pt x="1299" y="293"/>
                    </a:lnTo>
                    <a:lnTo>
                      <a:pt x="1274" y="250"/>
                    </a:lnTo>
                    <a:lnTo>
                      <a:pt x="1248" y="208"/>
                    </a:lnTo>
                    <a:lnTo>
                      <a:pt x="1222" y="165"/>
                    </a:lnTo>
                    <a:lnTo>
                      <a:pt x="1196" y="124"/>
                    </a:lnTo>
                    <a:lnTo>
                      <a:pt x="1169" y="82"/>
                    </a:lnTo>
                    <a:lnTo>
                      <a:pt x="1142" y="41"/>
                    </a:lnTo>
                    <a:lnTo>
                      <a:pt x="1114" y="0"/>
                    </a:lnTo>
                    <a:lnTo>
                      <a:pt x="1021" y="64"/>
                    </a:lnTo>
                    <a:lnTo>
                      <a:pt x="928" y="129"/>
                    </a:lnTo>
                    <a:lnTo>
                      <a:pt x="835" y="193"/>
                    </a:lnTo>
                    <a:lnTo>
                      <a:pt x="742" y="258"/>
                    </a:lnTo>
                    <a:lnTo>
                      <a:pt x="650" y="322"/>
                    </a:lnTo>
                    <a:lnTo>
                      <a:pt x="557" y="386"/>
                    </a:lnTo>
                    <a:lnTo>
                      <a:pt x="464" y="451"/>
                    </a:lnTo>
                    <a:lnTo>
                      <a:pt x="371" y="515"/>
                    </a:lnTo>
                    <a:lnTo>
                      <a:pt x="279" y="579"/>
                    </a:lnTo>
                    <a:lnTo>
                      <a:pt x="186" y="644"/>
                    </a:lnTo>
                    <a:lnTo>
                      <a:pt x="93" y="708"/>
                    </a:lnTo>
                    <a:lnTo>
                      <a:pt x="0" y="773"/>
                    </a:lnTo>
                    <a:lnTo>
                      <a:pt x="19" y="800"/>
                    </a:lnTo>
                    <a:lnTo>
                      <a:pt x="37" y="827"/>
                    </a:lnTo>
                    <a:lnTo>
                      <a:pt x="55" y="855"/>
                    </a:lnTo>
                    <a:lnTo>
                      <a:pt x="73" y="883"/>
                    </a:lnTo>
                    <a:lnTo>
                      <a:pt x="90" y="911"/>
                    </a:lnTo>
                    <a:lnTo>
                      <a:pt x="107" y="939"/>
                    </a:lnTo>
                    <a:lnTo>
                      <a:pt x="124" y="968"/>
                    </a:lnTo>
                    <a:lnTo>
                      <a:pt x="140" y="996"/>
                    </a:lnTo>
                    <a:lnTo>
                      <a:pt x="156" y="1025"/>
                    </a:lnTo>
                    <a:lnTo>
                      <a:pt x="171" y="1055"/>
                    </a:lnTo>
                    <a:lnTo>
                      <a:pt x="187" y="1084"/>
                    </a:lnTo>
                    <a:lnTo>
                      <a:pt x="201" y="1113"/>
                    </a:lnTo>
                    <a:lnTo>
                      <a:pt x="216" y="1143"/>
                    </a:lnTo>
                    <a:lnTo>
                      <a:pt x="230" y="1173"/>
                    </a:lnTo>
                    <a:lnTo>
                      <a:pt x="244" y="1203"/>
                    </a:lnTo>
                    <a:lnTo>
                      <a:pt x="257" y="1233"/>
                    </a:lnTo>
                    <a:lnTo>
                      <a:pt x="270" y="1263"/>
                    </a:lnTo>
                    <a:lnTo>
                      <a:pt x="283" y="1294"/>
                    </a:lnTo>
                    <a:lnTo>
                      <a:pt x="295" y="1325"/>
                    </a:lnTo>
                    <a:lnTo>
                      <a:pt x="307" y="1355"/>
                    </a:lnTo>
                    <a:lnTo>
                      <a:pt x="319" y="1386"/>
                    </a:lnTo>
                    <a:lnTo>
                      <a:pt x="330" y="1417"/>
                    </a:lnTo>
                    <a:lnTo>
                      <a:pt x="341" y="1449"/>
                    </a:lnTo>
                    <a:lnTo>
                      <a:pt x="351" y="1480"/>
                    </a:lnTo>
                    <a:lnTo>
                      <a:pt x="361" y="1511"/>
                    </a:lnTo>
                    <a:lnTo>
                      <a:pt x="371" y="1543"/>
                    </a:lnTo>
                    <a:lnTo>
                      <a:pt x="380" y="1575"/>
                    </a:lnTo>
                    <a:lnTo>
                      <a:pt x="389" y="1606"/>
                    </a:lnTo>
                    <a:lnTo>
                      <a:pt x="397" y="1638"/>
                    </a:lnTo>
                    <a:lnTo>
                      <a:pt x="405" y="1670"/>
                    </a:lnTo>
                    <a:lnTo>
                      <a:pt x="413" y="1702"/>
                    </a:lnTo>
                    <a:lnTo>
                      <a:pt x="420" y="1735"/>
                    </a:lnTo>
                    <a:lnTo>
                      <a:pt x="427" y="1767"/>
                    </a:lnTo>
                    <a:lnTo>
                      <a:pt x="434" y="1799"/>
                    </a:lnTo>
                    <a:lnTo>
                      <a:pt x="440" y="1832"/>
                    </a:lnTo>
                    <a:lnTo>
                      <a:pt x="445" y="1864"/>
                    </a:lnTo>
                    <a:lnTo>
                      <a:pt x="451" y="1897"/>
                    </a:lnTo>
                    <a:lnTo>
                      <a:pt x="456" y="1930"/>
                    </a:lnTo>
                    <a:lnTo>
                      <a:pt x="460" y="1962"/>
                    </a:lnTo>
                    <a:lnTo>
                      <a:pt x="464" y="1995"/>
                    </a:lnTo>
                    <a:lnTo>
                      <a:pt x="468" y="2028"/>
                    </a:lnTo>
                    <a:lnTo>
                      <a:pt x="471" y="2061"/>
                    </a:lnTo>
                    <a:lnTo>
                      <a:pt x="474" y="2094"/>
                    </a:lnTo>
                    <a:lnTo>
                      <a:pt x="477" y="2126"/>
                    </a:lnTo>
                    <a:lnTo>
                      <a:pt x="479" y="2159"/>
                    </a:lnTo>
                    <a:lnTo>
                      <a:pt x="481" y="2192"/>
                    </a:lnTo>
                    <a:lnTo>
                      <a:pt x="482" y="2225"/>
                    </a:lnTo>
                    <a:lnTo>
                      <a:pt x="483" y="2258"/>
                    </a:lnTo>
                  </a:path>
                </a:pathLst>
              </a:custGeom>
              <a:solidFill>
                <a:srgbClr val="54E349"/>
              </a:solidFill>
              <a:ln w="25400">
                <a:noFill/>
                <a:prstDash val="solid"/>
                <a:round/>
                <a:headEnd/>
                <a:tailEnd/>
              </a:ln>
              <a:effectLst>
                <a:outerShdw blurRad="44450" dist="27940" dir="5400000" algn="ctr">
                  <a:srgbClr val="000000">
                    <a:alpha val="32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balanced" dir="t">
                  <a:rot lat="0" lon="0" rev="8700000"/>
                </a:lightRig>
              </a:scene3d>
              <a:sp3d>
                <a:bevelT w="190500" h="38100"/>
              </a:sp3d>
            </xdr:spPr>
          </xdr:sp>
          <xdr:sp macro="" textlink="">
            <xdr:nvSpPr>
              <xdr:cNvPr id="122" name="Freeform 377"/>
              <xdr:cNvSpPr>
                <a:spLocks/>
              </xdr:cNvSpPr>
            </xdr:nvSpPr>
            <xdr:spPr bwMode="auto">
              <a:xfrm>
                <a:off x="212691" y="4348765"/>
                <a:ext cx="528440" cy="613712"/>
              </a:xfrm>
              <a:custGeom>
                <a:avLst/>
                <a:gdLst>
                  <a:gd name="T0" fmla="*/ 2147483647 w 1838"/>
                  <a:gd name="T1" fmla="*/ 2147483647 h 2258"/>
                  <a:gd name="T2" fmla="*/ 2147483647 w 1838"/>
                  <a:gd name="T3" fmla="*/ 2147483647 h 2258"/>
                  <a:gd name="T4" fmla="*/ 2147483647 w 1838"/>
                  <a:gd name="T5" fmla="*/ 2147483647 h 2258"/>
                  <a:gd name="T6" fmla="*/ 2147483647 w 1838"/>
                  <a:gd name="T7" fmla="*/ 2147483647 h 2258"/>
                  <a:gd name="T8" fmla="*/ 2147483647 w 1838"/>
                  <a:gd name="T9" fmla="*/ 2147483647 h 2258"/>
                  <a:gd name="T10" fmla="*/ 2147483647 w 1838"/>
                  <a:gd name="T11" fmla="*/ 2147483647 h 2258"/>
                  <a:gd name="T12" fmla="*/ 2147483647 w 1838"/>
                  <a:gd name="T13" fmla="*/ 2147483647 h 2258"/>
                  <a:gd name="T14" fmla="*/ 2147483647 w 1838"/>
                  <a:gd name="T15" fmla="*/ 2147483647 h 2258"/>
                  <a:gd name="T16" fmla="*/ 2147483647 w 1838"/>
                  <a:gd name="T17" fmla="*/ 2147483647 h 2258"/>
                  <a:gd name="T18" fmla="*/ 2147483647 w 1838"/>
                  <a:gd name="T19" fmla="*/ 2147483647 h 2258"/>
                  <a:gd name="T20" fmla="*/ 2147483647 w 1838"/>
                  <a:gd name="T21" fmla="*/ 2147483647 h 2258"/>
                  <a:gd name="T22" fmla="*/ 2147483647 w 1838"/>
                  <a:gd name="T23" fmla="*/ 2147483647 h 2258"/>
                  <a:gd name="T24" fmla="*/ 2147483647 w 1838"/>
                  <a:gd name="T25" fmla="*/ 2147483647 h 2258"/>
                  <a:gd name="T26" fmla="*/ 2147483647 w 1838"/>
                  <a:gd name="T27" fmla="*/ 2147483647 h 2258"/>
                  <a:gd name="T28" fmla="*/ 2147483647 w 1838"/>
                  <a:gd name="T29" fmla="*/ 2147483647 h 2258"/>
                  <a:gd name="T30" fmla="*/ 2147483647 w 1838"/>
                  <a:gd name="T31" fmla="*/ 2147483647 h 2258"/>
                  <a:gd name="T32" fmla="*/ 2147483647 w 1838"/>
                  <a:gd name="T33" fmla="*/ 2147483647 h 2258"/>
                  <a:gd name="T34" fmla="*/ 2147483647 w 1838"/>
                  <a:gd name="T35" fmla="*/ 2147483647 h 2258"/>
                  <a:gd name="T36" fmla="*/ 2147483647 w 1838"/>
                  <a:gd name="T37" fmla="*/ 2147483647 h 2258"/>
                  <a:gd name="T38" fmla="*/ 2147483647 w 1838"/>
                  <a:gd name="T39" fmla="*/ 2147483647 h 2258"/>
                  <a:gd name="T40" fmla="*/ 2147483647 w 1838"/>
                  <a:gd name="T41" fmla="*/ 2147483647 h 2258"/>
                  <a:gd name="T42" fmla="*/ 2147483647 w 1838"/>
                  <a:gd name="T43" fmla="*/ 2147483647 h 2258"/>
                  <a:gd name="T44" fmla="*/ 2147483647 w 1838"/>
                  <a:gd name="T45" fmla="*/ 2147483647 h 2258"/>
                  <a:gd name="T46" fmla="*/ 2147483647 w 1838"/>
                  <a:gd name="T47" fmla="*/ 2147483647 h 2258"/>
                  <a:gd name="T48" fmla="*/ 2147483647 w 1838"/>
                  <a:gd name="T49" fmla="*/ 2147483647 h 2258"/>
                  <a:gd name="T50" fmla="*/ 2147483647 w 1838"/>
                  <a:gd name="T51" fmla="*/ 2147483647 h 2258"/>
                  <a:gd name="T52" fmla="*/ 2147483647 w 1838"/>
                  <a:gd name="T53" fmla="*/ 2147483647 h 2258"/>
                  <a:gd name="T54" fmla="*/ 2147483647 w 1838"/>
                  <a:gd name="T55" fmla="*/ 2147483647 h 2258"/>
                  <a:gd name="T56" fmla="*/ 2147483647 w 1838"/>
                  <a:gd name="T57" fmla="*/ 2147483647 h 2258"/>
                  <a:gd name="T58" fmla="*/ 2147483647 w 1838"/>
                  <a:gd name="T59" fmla="*/ 2147483647 h 2258"/>
                  <a:gd name="T60" fmla="*/ 2147483647 w 1838"/>
                  <a:gd name="T61" fmla="*/ 2147483647 h 2258"/>
                  <a:gd name="T62" fmla="*/ 2147483647 w 1838"/>
                  <a:gd name="T63" fmla="*/ 2147483647 h 2258"/>
                  <a:gd name="T64" fmla="*/ 2147483647 w 1838"/>
                  <a:gd name="T65" fmla="*/ 2147483647 h 2258"/>
                  <a:gd name="T66" fmla="*/ 2147483647 w 1838"/>
                  <a:gd name="T67" fmla="*/ 2147483647 h 2258"/>
                  <a:gd name="T68" fmla="*/ 2147483647 w 1838"/>
                  <a:gd name="T69" fmla="*/ 2147483647 h 2258"/>
                  <a:gd name="T70" fmla="*/ 2147483647 w 1838"/>
                  <a:gd name="T71" fmla="*/ 2147483647 h 2258"/>
                  <a:gd name="T72" fmla="*/ 2147483647 w 1838"/>
                  <a:gd name="T73" fmla="*/ 2147483647 h 2258"/>
                  <a:gd name="T74" fmla="*/ 2147483647 w 1838"/>
                  <a:gd name="T75" fmla="*/ 2147483647 h 2258"/>
                  <a:gd name="T76" fmla="*/ 2147483647 w 1838"/>
                  <a:gd name="T77" fmla="*/ 2147483647 h 2258"/>
                  <a:gd name="T78" fmla="*/ 2147483647 w 1838"/>
                  <a:gd name="T79" fmla="*/ 2147483647 h 2258"/>
                  <a:gd name="T80" fmla="*/ 2147483647 w 1838"/>
                  <a:gd name="T81" fmla="*/ 2147483647 h 2258"/>
                  <a:gd name="T82" fmla="*/ 2147483647 w 1838"/>
                  <a:gd name="T83" fmla="*/ 2147483647 h 2258"/>
                  <a:gd name="T84" fmla="*/ 2147483647 w 1838"/>
                  <a:gd name="T85" fmla="*/ 2147483647 h 2258"/>
                  <a:gd name="T86" fmla="*/ 2147483647 w 1838"/>
                  <a:gd name="T87" fmla="*/ 2147483647 h 2258"/>
                  <a:gd name="T88" fmla="*/ 2147483647 w 1838"/>
                  <a:gd name="T89" fmla="*/ 2147483647 h 2258"/>
                  <a:gd name="T90" fmla="*/ 2147483647 w 1838"/>
                  <a:gd name="T91" fmla="*/ 2147483647 h 2258"/>
                  <a:gd name="T92" fmla="*/ 2147483647 w 1838"/>
                  <a:gd name="T93" fmla="*/ 2147483647 h 2258"/>
                  <a:gd name="T94" fmla="*/ 2147483647 w 1838"/>
                  <a:gd name="T95" fmla="*/ 2147483647 h 2258"/>
                  <a:gd name="T96" fmla="*/ 2147483647 w 1838"/>
                  <a:gd name="T97" fmla="*/ 2147483647 h 2258"/>
                  <a:gd name="T98" fmla="*/ 2147483647 w 1838"/>
                  <a:gd name="T99" fmla="*/ 2147483647 h 2258"/>
                  <a:gd name="T100" fmla="*/ 2147483647 w 1838"/>
                  <a:gd name="T101" fmla="*/ 2147483647 h 2258"/>
                  <a:gd name="T102" fmla="*/ 2147483647 w 1838"/>
                  <a:gd name="T103" fmla="*/ 2147483647 h 2258"/>
                  <a:gd name="T104" fmla="*/ 2147483647 w 1838"/>
                  <a:gd name="T105" fmla="*/ 2147483647 h 2258"/>
                  <a:gd name="T106" fmla="*/ 2147483647 w 1838"/>
                  <a:gd name="T107" fmla="*/ 2147483647 h 2258"/>
                  <a:gd name="T108" fmla="*/ 2147483647 w 1838"/>
                  <a:gd name="T109" fmla="*/ 2147483647 h 2258"/>
                  <a:gd name="T110" fmla="*/ 2147483647 w 1838"/>
                  <a:gd name="T111" fmla="*/ 2147483647 h 2258"/>
                  <a:gd name="T112" fmla="*/ 2147483647 w 1838"/>
                  <a:gd name="T113" fmla="*/ 2147483647 h 2258"/>
                  <a:gd name="T114" fmla="*/ 2147483647 w 1838"/>
                  <a:gd name="T115" fmla="*/ 2147483647 h 2258"/>
                  <a:gd name="T116" fmla="*/ 2147483647 w 1838"/>
                  <a:gd name="T117" fmla="*/ 2147483647 h 2258"/>
                  <a:gd name="T118" fmla="*/ 2147483647 w 1838"/>
                  <a:gd name="T119" fmla="*/ 2147483647 h 2258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  <a:gd name="T132" fmla="*/ 0 60000 65536"/>
                  <a:gd name="T133" fmla="*/ 0 60000 65536"/>
                  <a:gd name="T134" fmla="*/ 0 60000 65536"/>
                  <a:gd name="T135" fmla="*/ 0 60000 65536"/>
                  <a:gd name="T136" fmla="*/ 0 60000 65536"/>
                  <a:gd name="T137" fmla="*/ 0 60000 65536"/>
                  <a:gd name="T138" fmla="*/ 0 60000 65536"/>
                  <a:gd name="T139" fmla="*/ 0 60000 65536"/>
                  <a:gd name="T140" fmla="*/ 0 60000 65536"/>
                  <a:gd name="T141" fmla="*/ 0 60000 65536"/>
                  <a:gd name="T142" fmla="*/ 0 60000 65536"/>
                  <a:gd name="T143" fmla="*/ 0 60000 65536"/>
                  <a:gd name="T144" fmla="*/ 0 60000 65536"/>
                  <a:gd name="T145" fmla="*/ 0 60000 65536"/>
                  <a:gd name="T146" fmla="*/ 0 60000 65536"/>
                  <a:gd name="T147" fmla="*/ 0 60000 65536"/>
                  <a:gd name="T148" fmla="*/ 0 60000 65536"/>
                  <a:gd name="T149" fmla="*/ 0 60000 65536"/>
                  <a:gd name="T150" fmla="*/ 0 60000 65536"/>
                  <a:gd name="T151" fmla="*/ 0 60000 65536"/>
                  <a:gd name="T152" fmla="*/ 0 60000 65536"/>
                  <a:gd name="T153" fmla="*/ 0 60000 65536"/>
                  <a:gd name="T154" fmla="*/ 0 60000 65536"/>
                  <a:gd name="T155" fmla="*/ 0 60000 65536"/>
                  <a:gd name="T156" fmla="*/ 0 60000 65536"/>
                  <a:gd name="T157" fmla="*/ 0 60000 65536"/>
                  <a:gd name="T158" fmla="*/ 0 60000 65536"/>
                  <a:gd name="T159" fmla="*/ 0 60000 65536"/>
                  <a:gd name="T160" fmla="*/ 0 60000 65536"/>
                  <a:gd name="T161" fmla="*/ 0 60000 65536"/>
                  <a:gd name="T162" fmla="*/ 0 60000 65536"/>
                  <a:gd name="T163" fmla="*/ 0 60000 65536"/>
                  <a:gd name="T164" fmla="*/ 0 60000 65536"/>
                  <a:gd name="T165" fmla="*/ 0 60000 65536"/>
                  <a:gd name="T166" fmla="*/ 0 60000 65536"/>
                  <a:gd name="T167" fmla="*/ 0 60000 65536"/>
                  <a:gd name="T168" fmla="*/ 0 60000 65536"/>
                  <a:gd name="T169" fmla="*/ 0 60000 65536"/>
                  <a:gd name="T170" fmla="*/ 0 60000 65536"/>
                  <a:gd name="T171" fmla="*/ 0 60000 65536"/>
                  <a:gd name="T172" fmla="*/ 0 60000 65536"/>
                  <a:gd name="T173" fmla="*/ 0 60000 65536"/>
                  <a:gd name="T174" fmla="*/ 0 60000 65536"/>
                  <a:gd name="T175" fmla="*/ 0 60000 65536"/>
                  <a:gd name="T176" fmla="*/ 0 60000 65536"/>
                  <a:gd name="T177" fmla="*/ 0 60000 65536"/>
                  <a:gd name="T178" fmla="*/ 0 60000 65536"/>
                  <a:gd name="T179" fmla="*/ 0 60000 65536"/>
                  <a:gd name="T180" fmla="*/ 0 w 1838"/>
                  <a:gd name="T181" fmla="*/ 0 h 2258"/>
                  <a:gd name="T182" fmla="*/ 1838 w 1838"/>
                  <a:gd name="T183" fmla="*/ 2258 h 2258"/>
                </a:gdLst>
                <a:ahLst/>
                <a:cxnLst>
                  <a:cxn ang="T120">
                    <a:pos x="T0" y="T1"/>
                  </a:cxn>
                  <a:cxn ang="T121">
                    <a:pos x="T2" y="T3"/>
                  </a:cxn>
                  <a:cxn ang="T122">
                    <a:pos x="T4" y="T5"/>
                  </a:cxn>
                  <a:cxn ang="T123">
                    <a:pos x="T6" y="T7"/>
                  </a:cxn>
                  <a:cxn ang="T124">
                    <a:pos x="T8" y="T9"/>
                  </a:cxn>
                  <a:cxn ang="T125">
                    <a:pos x="T10" y="T11"/>
                  </a:cxn>
                  <a:cxn ang="T126">
                    <a:pos x="T12" y="T13"/>
                  </a:cxn>
                  <a:cxn ang="T127">
                    <a:pos x="T14" y="T15"/>
                  </a:cxn>
                  <a:cxn ang="T128">
                    <a:pos x="T16" y="T17"/>
                  </a:cxn>
                  <a:cxn ang="T129">
                    <a:pos x="T18" y="T19"/>
                  </a:cxn>
                  <a:cxn ang="T130">
                    <a:pos x="T20" y="T21"/>
                  </a:cxn>
                  <a:cxn ang="T131">
                    <a:pos x="T22" y="T23"/>
                  </a:cxn>
                  <a:cxn ang="T132">
                    <a:pos x="T24" y="T25"/>
                  </a:cxn>
                  <a:cxn ang="T133">
                    <a:pos x="T26" y="T27"/>
                  </a:cxn>
                  <a:cxn ang="T134">
                    <a:pos x="T28" y="T29"/>
                  </a:cxn>
                  <a:cxn ang="T135">
                    <a:pos x="T30" y="T31"/>
                  </a:cxn>
                  <a:cxn ang="T136">
                    <a:pos x="T32" y="T33"/>
                  </a:cxn>
                  <a:cxn ang="T137">
                    <a:pos x="T34" y="T35"/>
                  </a:cxn>
                  <a:cxn ang="T138">
                    <a:pos x="T36" y="T37"/>
                  </a:cxn>
                  <a:cxn ang="T139">
                    <a:pos x="T38" y="T39"/>
                  </a:cxn>
                  <a:cxn ang="T140">
                    <a:pos x="T40" y="T41"/>
                  </a:cxn>
                  <a:cxn ang="T141">
                    <a:pos x="T42" y="T43"/>
                  </a:cxn>
                  <a:cxn ang="T142">
                    <a:pos x="T44" y="T45"/>
                  </a:cxn>
                  <a:cxn ang="T143">
                    <a:pos x="T46" y="T47"/>
                  </a:cxn>
                  <a:cxn ang="T144">
                    <a:pos x="T48" y="T49"/>
                  </a:cxn>
                  <a:cxn ang="T145">
                    <a:pos x="T50" y="T51"/>
                  </a:cxn>
                  <a:cxn ang="T146">
                    <a:pos x="T52" y="T53"/>
                  </a:cxn>
                  <a:cxn ang="T147">
                    <a:pos x="T54" y="T55"/>
                  </a:cxn>
                  <a:cxn ang="T148">
                    <a:pos x="T56" y="T57"/>
                  </a:cxn>
                  <a:cxn ang="T149">
                    <a:pos x="T58" y="T59"/>
                  </a:cxn>
                  <a:cxn ang="T150">
                    <a:pos x="T60" y="T61"/>
                  </a:cxn>
                  <a:cxn ang="T151">
                    <a:pos x="T62" y="T63"/>
                  </a:cxn>
                  <a:cxn ang="T152">
                    <a:pos x="T64" y="T65"/>
                  </a:cxn>
                  <a:cxn ang="T153">
                    <a:pos x="T66" y="T67"/>
                  </a:cxn>
                  <a:cxn ang="T154">
                    <a:pos x="T68" y="T69"/>
                  </a:cxn>
                  <a:cxn ang="T155">
                    <a:pos x="T70" y="T71"/>
                  </a:cxn>
                  <a:cxn ang="T156">
                    <a:pos x="T72" y="T73"/>
                  </a:cxn>
                  <a:cxn ang="T157">
                    <a:pos x="T74" y="T75"/>
                  </a:cxn>
                  <a:cxn ang="T158">
                    <a:pos x="T76" y="T77"/>
                  </a:cxn>
                  <a:cxn ang="T159">
                    <a:pos x="T78" y="T79"/>
                  </a:cxn>
                  <a:cxn ang="T160">
                    <a:pos x="T80" y="T81"/>
                  </a:cxn>
                  <a:cxn ang="T161">
                    <a:pos x="T82" y="T83"/>
                  </a:cxn>
                  <a:cxn ang="T162">
                    <a:pos x="T84" y="T85"/>
                  </a:cxn>
                  <a:cxn ang="T163">
                    <a:pos x="T86" y="T87"/>
                  </a:cxn>
                  <a:cxn ang="T164">
                    <a:pos x="T88" y="T89"/>
                  </a:cxn>
                  <a:cxn ang="T165">
                    <a:pos x="T90" y="T91"/>
                  </a:cxn>
                  <a:cxn ang="T166">
                    <a:pos x="T92" y="T93"/>
                  </a:cxn>
                  <a:cxn ang="T167">
                    <a:pos x="T94" y="T95"/>
                  </a:cxn>
                  <a:cxn ang="T168">
                    <a:pos x="T96" y="T97"/>
                  </a:cxn>
                  <a:cxn ang="T169">
                    <a:pos x="T98" y="T99"/>
                  </a:cxn>
                  <a:cxn ang="T170">
                    <a:pos x="T100" y="T101"/>
                  </a:cxn>
                  <a:cxn ang="T171">
                    <a:pos x="T102" y="T103"/>
                  </a:cxn>
                  <a:cxn ang="T172">
                    <a:pos x="T104" y="T105"/>
                  </a:cxn>
                  <a:cxn ang="T173">
                    <a:pos x="T106" y="T107"/>
                  </a:cxn>
                  <a:cxn ang="T174">
                    <a:pos x="T108" y="T109"/>
                  </a:cxn>
                  <a:cxn ang="T175">
                    <a:pos x="T110" y="T111"/>
                  </a:cxn>
                  <a:cxn ang="T176">
                    <a:pos x="T112" y="T113"/>
                  </a:cxn>
                  <a:cxn ang="T177">
                    <a:pos x="T114" y="T115"/>
                  </a:cxn>
                  <a:cxn ang="T178">
                    <a:pos x="T116" y="T117"/>
                  </a:cxn>
                  <a:cxn ang="T179">
                    <a:pos x="T118" y="T119"/>
                  </a:cxn>
                </a:cxnLst>
                <a:rect l="T180" t="T181" r="T182" b="T183"/>
                <a:pathLst>
                  <a:path w="1838" h="2258">
                    <a:moveTo>
                      <a:pt x="1838" y="773"/>
                    </a:moveTo>
                    <a:lnTo>
                      <a:pt x="1745" y="708"/>
                    </a:lnTo>
                    <a:lnTo>
                      <a:pt x="1653" y="644"/>
                    </a:lnTo>
                    <a:lnTo>
                      <a:pt x="1560" y="579"/>
                    </a:lnTo>
                    <a:lnTo>
                      <a:pt x="1467" y="515"/>
                    </a:lnTo>
                    <a:lnTo>
                      <a:pt x="1374" y="451"/>
                    </a:lnTo>
                    <a:lnTo>
                      <a:pt x="1281" y="386"/>
                    </a:lnTo>
                    <a:lnTo>
                      <a:pt x="1189" y="322"/>
                    </a:lnTo>
                    <a:lnTo>
                      <a:pt x="1096" y="258"/>
                    </a:lnTo>
                    <a:lnTo>
                      <a:pt x="1003" y="193"/>
                    </a:lnTo>
                    <a:lnTo>
                      <a:pt x="910" y="129"/>
                    </a:lnTo>
                    <a:lnTo>
                      <a:pt x="817" y="64"/>
                    </a:lnTo>
                    <a:lnTo>
                      <a:pt x="725" y="0"/>
                    </a:lnTo>
                    <a:lnTo>
                      <a:pt x="697" y="41"/>
                    </a:lnTo>
                    <a:lnTo>
                      <a:pt x="669" y="82"/>
                    </a:lnTo>
                    <a:lnTo>
                      <a:pt x="642" y="124"/>
                    </a:lnTo>
                    <a:lnTo>
                      <a:pt x="616" y="165"/>
                    </a:lnTo>
                    <a:lnTo>
                      <a:pt x="590" y="208"/>
                    </a:lnTo>
                    <a:lnTo>
                      <a:pt x="564" y="250"/>
                    </a:lnTo>
                    <a:lnTo>
                      <a:pt x="540" y="293"/>
                    </a:lnTo>
                    <a:lnTo>
                      <a:pt x="515" y="336"/>
                    </a:lnTo>
                    <a:lnTo>
                      <a:pt x="491" y="379"/>
                    </a:lnTo>
                    <a:lnTo>
                      <a:pt x="468" y="423"/>
                    </a:lnTo>
                    <a:lnTo>
                      <a:pt x="445" y="467"/>
                    </a:lnTo>
                    <a:lnTo>
                      <a:pt x="423" y="511"/>
                    </a:lnTo>
                    <a:lnTo>
                      <a:pt x="401" y="556"/>
                    </a:lnTo>
                    <a:lnTo>
                      <a:pt x="380" y="601"/>
                    </a:lnTo>
                    <a:lnTo>
                      <a:pt x="359" y="646"/>
                    </a:lnTo>
                    <a:lnTo>
                      <a:pt x="339" y="691"/>
                    </a:lnTo>
                    <a:lnTo>
                      <a:pt x="320" y="736"/>
                    </a:lnTo>
                    <a:lnTo>
                      <a:pt x="301" y="782"/>
                    </a:lnTo>
                    <a:lnTo>
                      <a:pt x="282" y="828"/>
                    </a:lnTo>
                    <a:lnTo>
                      <a:pt x="264" y="874"/>
                    </a:lnTo>
                    <a:lnTo>
                      <a:pt x="247" y="921"/>
                    </a:lnTo>
                    <a:lnTo>
                      <a:pt x="230" y="967"/>
                    </a:lnTo>
                    <a:lnTo>
                      <a:pt x="214" y="1014"/>
                    </a:lnTo>
                    <a:lnTo>
                      <a:pt x="199" y="1061"/>
                    </a:lnTo>
                    <a:lnTo>
                      <a:pt x="183" y="1108"/>
                    </a:lnTo>
                    <a:lnTo>
                      <a:pt x="169" y="1156"/>
                    </a:lnTo>
                    <a:lnTo>
                      <a:pt x="155" y="1203"/>
                    </a:lnTo>
                    <a:lnTo>
                      <a:pt x="142" y="1251"/>
                    </a:lnTo>
                    <a:lnTo>
                      <a:pt x="129" y="1299"/>
                    </a:lnTo>
                    <a:lnTo>
                      <a:pt x="117" y="1347"/>
                    </a:lnTo>
                    <a:lnTo>
                      <a:pt x="106" y="1395"/>
                    </a:lnTo>
                    <a:lnTo>
                      <a:pt x="95" y="1443"/>
                    </a:lnTo>
                    <a:lnTo>
                      <a:pt x="84" y="1492"/>
                    </a:lnTo>
                    <a:lnTo>
                      <a:pt x="75" y="1540"/>
                    </a:lnTo>
                    <a:lnTo>
                      <a:pt x="65" y="1589"/>
                    </a:lnTo>
                    <a:lnTo>
                      <a:pt x="57" y="1638"/>
                    </a:lnTo>
                    <a:lnTo>
                      <a:pt x="49" y="1687"/>
                    </a:lnTo>
                    <a:lnTo>
                      <a:pt x="41" y="1736"/>
                    </a:lnTo>
                    <a:lnTo>
                      <a:pt x="35" y="1785"/>
                    </a:lnTo>
                    <a:lnTo>
                      <a:pt x="28" y="1834"/>
                    </a:lnTo>
                    <a:lnTo>
                      <a:pt x="23" y="1883"/>
                    </a:lnTo>
                    <a:lnTo>
                      <a:pt x="18" y="1932"/>
                    </a:lnTo>
                    <a:lnTo>
                      <a:pt x="13" y="1982"/>
                    </a:lnTo>
                    <a:lnTo>
                      <a:pt x="10" y="2031"/>
                    </a:lnTo>
                    <a:lnTo>
                      <a:pt x="6" y="2080"/>
                    </a:lnTo>
                    <a:lnTo>
                      <a:pt x="4" y="2130"/>
                    </a:lnTo>
                    <a:lnTo>
                      <a:pt x="2" y="2179"/>
                    </a:lnTo>
                    <a:lnTo>
                      <a:pt x="0" y="2229"/>
                    </a:lnTo>
                    <a:lnTo>
                      <a:pt x="113" y="2231"/>
                    </a:lnTo>
                    <a:lnTo>
                      <a:pt x="226" y="2234"/>
                    </a:lnTo>
                    <a:lnTo>
                      <a:pt x="339" y="2236"/>
                    </a:lnTo>
                    <a:lnTo>
                      <a:pt x="452" y="2239"/>
                    </a:lnTo>
                    <a:lnTo>
                      <a:pt x="565" y="2241"/>
                    </a:lnTo>
                    <a:lnTo>
                      <a:pt x="678" y="2243"/>
                    </a:lnTo>
                    <a:lnTo>
                      <a:pt x="791" y="2246"/>
                    </a:lnTo>
                    <a:lnTo>
                      <a:pt x="904" y="2248"/>
                    </a:lnTo>
                    <a:lnTo>
                      <a:pt x="1017" y="2251"/>
                    </a:lnTo>
                    <a:lnTo>
                      <a:pt x="1130" y="2253"/>
                    </a:lnTo>
                    <a:lnTo>
                      <a:pt x="1242" y="2256"/>
                    </a:lnTo>
                    <a:lnTo>
                      <a:pt x="1355" y="2258"/>
                    </a:lnTo>
                    <a:lnTo>
                      <a:pt x="1356" y="2225"/>
                    </a:lnTo>
                    <a:lnTo>
                      <a:pt x="1358" y="2192"/>
                    </a:lnTo>
                    <a:lnTo>
                      <a:pt x="1359" y="2159"/>
                    </a:lnTo>
                    <a:lnTo>
                      <a:pt x="1361" y="2126"/>
                    </a:lnTo>
                    <a:lnTo>
                      <a:pt x="1364" y="2094"/>
                    </a:lnTo>
                    <a:lnTo>
                      <a:pt x="1367" y="2061"/>
                    </a:lnTo>
                    <a:lnTo>
                      <a:pt x="1370" y="2028"/>
                    </a:lnTo>
                    <a:lnTo>
                      <a:pt x="1374" y="1995"/>
                    </a:lnTo>
                    <a:lnTo>
                      <a:pt x="1378" y="1962"/>
                    </a:lnTo>
                    <a:lnTo>
                      <a:pt x="1383" y="1930"/>
                    </a:lnTo>
                    <a:lnTo>
                      <a:pt x="1388" y="1897"/>
                    </a:lnTo>
                    <a:lnTo>
                      <a:pt x="1393" y="1864"/>
                    </a:lnTo>
                    <a:lnTo>
                      <a:pt x="1399" y="1832"/>
                    </a:lnTo>
                    <a:lnTo>
                      <a:pt x="1405" y="1799"/>
                    </a:lnTo>
                    <a:lnTo>
                      <a:pt x="1411" y="1767"/>
                    </a:lnTo>
                    <a:lnTo>
                      <a:pt x="1418" y="1735"/>
                    </a:lnTo>
                    <a:lnTo>
                      <a:pt x="1425" y="1702"/>
                    </a:lnTo>
                    <a:lnTo>
                      <a:pt x="1433" y="1670"/>
                    </a:lnTo>
                    <a:lnTo>
                      <a:pt x="1441" y="1638"/>
                    </a:lnTo>
                    <a:lnTo>
                      <a:pt x="1450" y="1606"/>
                    </a:lnTo>
                    <a:lnTo>
                      <a:pt x="1459" y="1575"/>
                    </a:lnTo>
                    <a:lnTo>
                      <a:pt x="1468" y="1543"/>
                    </a:lnTo>
                    <a:lnTo>
                      <a:pt x="1477" y="1511"/>
                    </a:lnTo>
                    <a:lnTo>
                      <a:pt x="1487" y="1480"/>
                    </a:lnTo>
                    <a:lnTo>
                      <a:pt x="1498" y="1449"/>
                    </a:lnTo>
                    <a:lnTo>
                      <a:pt x="1509" y="1417"/>
                    </a:lnTo>
                    <a:lnTo>
                      <a:pt x="1520" y="1386"/>
                    </a:lnTo>
                    <a:lnTo>
                      <a:pt x="1531" y="1355"/>
                    </a:lnTo>
                    <a:lnTo>
                      <a:pt x="1543" y="1325"/>
                    </a:lnTo>
                    <a:lnTo>
                      <a:pt x="1555" y="1294"/>
                    </a:lnTo>
                    <a:lnTo>
                      <a:pt x="1568" y="1263"/>
                    </a:lnTo>
                    <a:lnTo>
                      <a:pt x="1581" y="1233"/>
                    </a:lnTo>
                    <a:lnTo>
                      <a:pt x="1595" y="1203"/>
                    </a:lnTo>
                    <a:lnTo>
                      <a:pt x="1608" y="1173"/>
                    </a:lnTo>
                    <a:lnTo>
                      <a:pt x="1622" y="1143"/>
                    </a:lnTo>
                    <a:lnTo>
                      <a:pt x="1637" y="1113"/>
                    </a:lnTo>
                    <a:lnTo>
                      <a:pt x="1652" y="1084"/>
                    </a:lnTo>
                    <a:lnTo>
                      <a:pt x="1667" y="1055"/>
                    </a:lnTo>
                    <a:lnTo>
                      <a:pt x="1683" y="1025"/>
                    </a:lnTo>
                    <a:lnTo>
                      <a:pt x="1698" y="996"/>
                    </a:lnTo>
                    <a:lnTo>
                      <a:pt x="1715" y="968"/>
                    </a:lnTo>
                    <a:lnTo>
                      <a:pt x="1731" y="939"/>
                    </a:lnTo>
                    <a:lnTo>
                      <a:pt x="1748" y="911"/>
                    </a:lnTo>
                    <a:lnTo>
                      <a:pt x="1766" y="883"/>
                    </a:lnTo>
                    <a:lnTo>
                      <a:pt x="1783" y="855"/>
                    </a:lnTo>
                    <a:lnTo>
                      <a:pt x="1801" y="827"/>
                    </a:lnTo>
                    <a:lnTo>
                      <a:pt x="1820" y="800"/>
                    </a:lnTo>
                    <a:lnTo>
                      <a:pt x="1838" y="773"/>
                    </a:lnTo>
                  </a:path>
                </a:pathLst>
              </a:custGeom>
              <a:solidFill>
                <a:srgbClr val="FF3333"/>
              </a:solidFill>
              <a:ln w="25400">
                <a:noFill/>
                <a:prstDash val="solid"/>
                <a:round/>
                <a:headEnd/>
                <a:tailEnd/>
              </a:ln>
              <a:effectLst>
                <a:outerShdw blurRad="44450" dist="27940" dir="5400000" algn="ctr">
                  <a:srgbClr val="000000">
                    <a:alpha val="32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balanced" dir="t">
                  <a:rot lat="0" lon="0" rev="8700000"/>
                </a:lightRig>
              </a:scene3d>
              <a:sp3d>
                <a:bevelT w="190500" h="38100"/>
              </a:sp3d>
            </xdr:spPr>
          </xdr:sp>
          <xdr:sp macro="" textlink="">
            <xdr:nvSpPr>
              <xdr:cNvPr id="123" name="Freeform 383"/>
              <xdr:cNvSpPr>
                <a:spLocks/>
              </xdr:cNvSpPr>
            </xdr:nvSpPr>
            <xdr:spPr bwMode="auto">
              <a:xfrm>
                <a:off x="450915" y="3935368"/>
                <a:ext cx="673826" cy="597403"/>
              </a:xfrm>
              <a:custGeom>
                <a:avLst/>
                <a:gdLst>
                  <a:gd name="T0" fmla="*/ 2147483647 w 2343"/>
                  <a:gd name="T1" fmla="*/ 2147483647 h 2198"/>
                  <a:gd name="T2" fmla="*/ 2147483647 w 2343"/>
                  <a:gd name="T3" fmla="*/ 2147483647 h 2198"/>
                  <a:gd name="T4" fmla="*/ 2147483647 w 2343"/>
                  <a:gd name="T5" fmla="*/ 2147483647 h 2198"/>
                  <a:gd name="T6" fmla="*/ 2147483647 w 2343"/>
                  <a:gd name="T7" fmla="*/ 2147483647 h 2198"/>
                  <a:gd name="T8" fmla="*/ 2147483647 w 2343"/>
                  <a:gd name="T9" fmla="*/ 2147483647 h 2198"/>
                  <a:gd name="T10" fmla="*/ 2147483647 w 2343"/>
                  <a:gd name="T11" fmla="*/ 2147483647 h 2198"/>
                  <a:gd name="T12" fmla="*/ 2147483647 w 2343"/>
                  <a:gd name="T13" fmla="*/ 2147483647 h 2198"/>
                  <a:gd name="T14" fmla="*/ 2147483647 w 2343"/>
                  <a:gd name="T15" fmla="*/ 2147483647 h 2198"/>
                  <a:gd name="T16" fmla="*/ 2147483647 w 2343"/>
                  <a:gd name="T17" fmla="*/ 2147483647 h 2198"/>
                  <a:gd name="T18" fmla="*/ 2147483647 w 2343"/>
                  <a:gd name="T19" fmla="*/ 2147483647 h 2198"/>
                  <a:gd name="T20" fmla="*/ 2147483647 w 2343"/>
                  <a:gd name="T21" fmla="*/ 2147483647 h 2198"/>
                  <a:gd name="T22" fmla="*/ 2147483647 w 2343"/>
                  <a:gd name="T23" fmla="*/ 2147483647 h 2198"/>
                  <a:gd name="T24" fmla="*/ 2147483647 w 2343"/>
                  <a:gd name="T25" fmla="*/ 2147483647 h 2198"/>
                  <a:gd name="T26" fmla="*/ 2147483647 w 2343"/>
                  <a:gd name="T27" fmla="*/ 2147483647 h 2198"/>
                  <a:gd name="T28" fmla="*/ 2147483647 w 2343"/>
                  <a:gd name="T29" fmla="*/ 2147483647 h 2198"/>
                  <a:gd name="T30" fmla="*/ 2147483647 w 2343"/>
                  <a:gd name="T31" fmla="*/ 2147483647 h 2198"/>
                  <a:gd name="T32" fmla="*/ 2147483647 w 2343"/>
                  <a:gd name="T33" fmla="*/ 2147483647 h 2198"/>
                  <a:gd name="T34" fmla="*/ 2147483647 w 2343"/>
                  <a:gd name="T35" fmla="*/ 2147483647 h 2198"/>
                  <a:gd name="T36" fmla="*/ 2147483647 w 2343"/>
                  <a:gd name="T37" fmla="*/ 2147483647 h 2198"/>
                  <a:gd name="T38" fmla="*/ 2147483647 w 2343"/>
                  <a:gd name="T39" fmla="*/ 2147483647 h 2198"/>
                  <a:gd name="T40" fmla="*/ 2147483647 w 2343"/>
                  <a:gd name="T41" fmla="*/ 2147483647 h 2198"/>
                  <a:gd name="T42" fmla="*/ 2147483647 w 2343"/>
                  <a:gd name="T43" fmla="*/ 2147483647 h 2198"/>
                  <a:gd name="T44" fmla="*/ 2147483647 w 2343"/>
                  <a:gd name="T45" fmla="*/ 2147483647 h 2198"/>
                  <a:gd name="T46" fmla="*/ 2147483647 w 2343"/>
                  <a:gd name="T47" fmla="*/ 2147483647 h 2198"/>
                  <a:gd name="T48" fmla="*/ 2147483647 w 2343"/>
                  <a:gd name="T49" fmla="*/ 2147483647 h 2198"/>
                  <a:gd name="T50" fmla="*/ 2147483647 w 2343"/>
                  <a:gd name="T51" fmla="*/ 2147483647 h 2198"/>
                  <a:gd name="T52" fmla="*/ 2147483647 w 2343"/>
                  <a:gd name="T53" fmla="*/ 2147483647 h 2198"/>
                  <a:gd name="T54" fmla="*/ 2147483647 w 2343"/>
                  <a:gd name="T55" fmla="*/ 2147483647 h 2198"/>
                  <a:gd name="T56" fmla="*/ 2147483647 w 2343"/>
                  <a:gd name="T57" fmla="*/ 2147483647 h 2198"/>
                  <a:gd name="T58" fmla="*/ 2147483647 w 2343"/>
                  <a:gd name="T59" fmla="*/ 2147483647 h 2198"/>
                  <a:gd name="T60" fmla="*/ 2147483647 w 2343"/>
                  <a:gd name="T61" fmla="*/ 2147483647 h 2198"/>
                  <a:gd name="T62" fmla="*/ 2147483647 w 2343"/>
                  <a:gd name="T63" fmla="*/ 2147483647 h 2198"/>
                  <a:gd name="T64" fmla="*/ 2147483647 w 2343"/>
                  <a:gd name="T65" fmla="*/ 2147483647 h 2198"/>
                  <a:gd name="T66" fmla="*/ 2147483647 w 2343"/>
                  <a:gd name="T67" fmla="*/ 2147483647 h 2198"/>
                  <a:gd name="T68" fmla="*/ 2147483647 w 2343"/>
                  <a:gd name="T69" fmla="*/ 2147483647 h 2198"/>
                  <a:gd name="T70" fmla="*/ 2147483647 w 2343"/>
                  <a:gd name="T71" fmla="*/ 2147483647 h 2198"/>
                  <a:gd name="T72" fmla="*/ 2147483647 w 2343"/>
                  <a:gd name="T73" fmla="*/ 2147483647 h 2198"/>
                  <a:gd name="T74" fmla="*/ 2147483647 w 2343"/>
                  <a:gd name="T75" fmla="*/ 2147483647 h 2198"/>
                  <a:gd name="T76" fmla="*/ 2147483647 w 2343"/>
                  <a:gd name="T77" fmla="*/ 2147483647 h 2198"/>
                  <a:gd name="T78" fmla="*/ 2147483647 w 2343"/>
                  <a:gd name="T79" fmla="*/ 2147483647 h 2198"/>
                  <a:gd name="T80" fmla="*/ 2147483647 w 2343"/>
                  <a:gd name="T81" fmla="*/ 2147483647 h 2198"/>
                  <a:gd name="T82" fmla="*/ 2147483647 w 2343"/>
                  <a:gd name="T83" fmla="*/ 2147483647 h 2198"/>
                  <a:gd name="T84" fmla="*/ 2147483647 w 2343"/>
                  <a:gd name="T85" fmla="*/ 2147483647 h 2198"/>
                  <a:gd name="T86" fmla="*/ 2147483647 w 2343"/>
                  <a:gd name="T87" fmla="*/ 2147483647 h 2198"/>
                  <a:gd name="T88" fmla="*/ 2147483647 w 2343"/>
                  <a:gd name="T89" fmla="*/ 2147483647 h 2198"/>
                  <a:gd name="T90" fmla="*/ 2147483647 w 2343"/>
                  <a:gd name="T91" fmla="*/ 2147483647 h 2198"/>
                  <a:gd name="T92" fmla="*/ 2147483647 w 2343"/>
                  <a:gd name="T93" fmla="*/ 2147483647 h 2198"/>
                  <a:gd name="T94" fmla="*/ 2147483647 w 2343"/>
                  <a:gd name="T95" fmla="*/ 2147483647 h 2198"/>
                  <a:gd name="T96" fmla="*/ 2147483647 w 2343"/>
                  <a:gd name="T97" fmla="*/ 2147483647 h 2198"/>
                  <a:gd name="T98" fmla="*/ 2147483647 w 2343"/>
                  <a:gd name="T99" fmla="*/ 2147483647 h 2198"/>
                  <a:gd name="T100" fmla="*/ 2147483647 w 2343"/>
                  <a:gd name="T101" fmla="*/ 2147483647 h 2198"/>
                  <a:gd name="T102" fmla="*/ 2147483647 w 2343"/>
                  <a:gd name="T103" fmla="*/ 2147483647 h 2198"/>
                  <a:gd name="T104" fmla="*/ 2147483647 w 2343"/>
                  <a:gd name="T105" fmla="*/ 2147483647 h 2198"/>
                  <a:gd name="T106" fmla="*/ 2147483647 w 2343"/>
                  <a:gd name="T107" fmla="*/ 2147483647 h 2198"/>
                  <a:gd name="T108" fmla="*/ 2147483647 w 2343"/>
                  <a:gd name="T109" fmla="*/ 2147483647 h 2198"/>
                  <a:gd name="T110" fmla="*/ 2147483647 w 2343"/>
                  <a:gd name="T111" fmla="*/ 2147483647 h 2198"/>
                  <a:gd name="T112" fmla="*/ 2147483647 w 2343"/>
                  <a:gd name="T113" fmla="*/ 2147483647 h 2198"/>
                  <a:gd name="T114" fmla="*/ 2147483647 w 2343"/>
                  <a:gd name="T115" fmla="*/ 2147483647 h 2198"/>
                  <a:gd name="T116" fmla="*/ 2147483647 w 2343"/>
                  <a:gd name="T117" fmla="*/ 2147483647 h 2198"/>
                  <a:gd name="T118" fmla="*/ 2147483647 w 2343"/>
                  <a:gd name="T119" fmla="*/ 2147483647 h 2198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  <a:gd name="T132" fmla="*/ 0 60000 65536"/>
                  <a:gd name="T133" fmla="*/ 0 60000 65536"/>
                  <a:gd name="T134" fmla="*/ 0 60000 65536"/>
                  <a:gd name="T135" fmla="*/ 0 60000 65536"/>
                  <a:gd name="T136" fmla="*/ 0 60000 65536"/>
                  <a:gd name="T137" fmla="*/ 0 60000 65536"/>
                  <a:gd name="T138" fmla="*/ 0 60000 65536"/>
                  <a:gd name="T139" fmla="*/ 0 60000 65536"/>
                  <a:gd name="T140" fmla="*/ 0 60000 65536"/>
                  <a:gd name="T141" fmla="*/ 0 60000 65536"/>
                  <a:gd name="T142" fmla="*/ 0 60000 65536"/>
                  <a:gd name="T143" fmla="*/ 0 60000 65536"/>
                  <a:gd name="T144" fmla="*/ 0 60000 65536"/>
                  <a:gd name="T145" fmla="*/ 0 60000 65536"/>
                  <a:gd name="T146" fmla="*/ 0 60000 65536"/>
                  <a:gd name="T147" fmla="*/ 0 60000 65536"/>
                  <a:gd name="T148" fmla="*/ 0 60000 65536"/>
                  <a:gd name="T149" fmla="*/ 0 60000 65536"/>
                  <a:gd name="T150" fmla="*/ 0 60000 65536"/>
                  <a:gd name="T151" fmla="*/ 0 60000 65536"/>
                  <a:gd name="T152" fmla="*/ 0 60000 65536"/>
                  <a:gd name="T153" fmla="*/ 0 60000 65536"/>
                  <a:gd name="T154" fmla="*/ 0 60000 65536"/>
                  <a:gd name="T155" fmla="*/ 0 60000 65536"/>
                  <a:gd name="T156" fmla="*/ 0 60000 65536"/>
                  <a:gd name="T157" fmla="*/ 0 60000 65536"/>
                  <a:gd name="T158" fmla="*/ 0 60000 65536"/>
                  <a:gd name="T159" fmla="*/ 0 60000 65536"/>
                  <a:gd name="T160" fmla="*/ 0 60000 65536"/>
                  <a:gd name="T161" fmla="*/ 0 60000 65536"/>
                  <a:gd name="T162" fmla="*/ 0 60000 65536"/>
                  <a:gd name="T163" fmla="*/ 0 60000 65536"/>
                  <a:gd name="T164" fmla="*/ 0 60000 65536"/>
                  <a:gd name="T165" fmla="*/ 0 60000 65536"/>
                  <a:gd name="T166" fmla="*/ 0 60000 65536"/>
                  <a:gd name="T167" fmla="*/ 0 60000 65536"/>
                  <a:gd name="T168" fmla="*/ 0 60000 65536"/>
                  <a:gd name="T169" fmla="*/ 0 60000 65536"/>
                  <a:gd name="T170" fmla="*/ 0 60000 65536"/>
                  <a:gd name="T171" fmla="*/ 0 60000 65536"/>
                  <a:gd name="T172" fmla="*/ 0 60000 65536"/>
                  <a:gd name="T173" fmla="*/ 0 60000 65536"/>
                  <a:gd name="T174" fmla="*/ 0 60000 65536"/>
                  <a:gd name="T175" fmla="*/ 0 60000 65536"/>
                  <a:gd name="T176" fmla="*/ 0 60000 65536"/>
                  <a:gd name="T177" fmla="*/ 0 60000 65536"/>
                  <a:gd name="T178" fmla="*/ 0 60000 65536"/>
                  <a:gd name="T179" fmla="*/ 0 60000 65536"/>
                  <a:gd name="T180" fmla="*/ 0 w 2343"/>
                  <a:gd name="T181" fmla="*/ 0 h 2198"/>
                  <a:gd name="T182" fmla="*/ 2343 w 2343"/>
                  <a:gd name="T183" fmla="*/ 2198 h 2198"/>
                </a:gdLst>
                <a:ahLst/>
                <a:cxnLst>
                  <a:cxn ang="T120">
                    <a:pos x="T0" y="T1"/>
                  </a:cxn>
                  <a:cxn ang="T121">
                    <a:pos x="T2" y="T3"/>
                  </a:cxn>
                  <a:cxn ang="T122">
                    <a:pos x="T4" y="T5"/>
                  </a:cxn>
                  <a:cxn ang="T123">
                    <a:pos x="T6" y="T7"/>
                  </a:cxn>
                  <a:cxn ang="T124">
                    <a:pos x="T8" y="T9"/>
                  </a:cxn>
                  <a:cxn ang="T125">
                    <a:pos x="T10" y="T11"/>
                  </a:cxn>
                  <a:cxn ang="T126">
                    <a:pos x="T12" y="T13"/>
                  </a:cxn>
                  <a:cxn ang="T127">
                    <a:pos x="T14" y="T15"/>
                  </a:cxn>
                  <a:cxn ang="T128">
                    <a:pos x="T16" y="T17"/>
                  </a:cxn>
                  <a:cxn ang="T129">
                    <a:pos x="T18" y="T19"/>
                  </a:cxn>
                  <a:cxn ang="T130">
                    <a:pos x="T20" y="T21"/>
                  </a:cxn>
                  <a:cxn ang="T131">
                    <a:pos x="T22" y="T23"/>
                  </a:cxn>
                  <a:cxn ang="T132">
                    <a:pos x="T24" y="T25"/>
                  </a:cxn>
                  <a:cxn ang="T133">
                    <a:pos x="T26" y="T27"/>
                  </a:cxn>
                  <a:cxn ang="T134">
                    <a:pos x="T28" y="T29"/>
                  </a:cxn>
                  <a:cxn ang="T135">
                    <a:pos x="T30" y="T31"/>
                  </a:cxn>
                  <a:cxn ang="T136">
                    <a:pos x="T32" y="T33"/>
                  </a:cxn>
                  <a:cxn ang="T137">
                    <a:pos x="T34" y="T35"/>
                  </a:cxn>
                  <a:cxn ang="T138">
                    <a:pos x="T36" y="T37"/>
                  </a:cxn>
                  <a:cxn ang="T139">
                    <a:pos x="T38" y="T39"/>
                  </a:cxn>
                  <a:cxn ang="T140">
                    <a:pos x="T40" y="T41"/>
                  </a:cxn>
                  <a:cxn ang="T141">
                    <a:pos x="T42" y="T43"/>
                  </a:cxn>
                  <a:cxn ang="T142">
                    <a:pos x="T44" y="T45"/>
                  </a:cxn>
                  <a:cxn ang="T143">
                    <a:pos x="T46" y="T47"/>
                  </a:cxn>
                  <a:cxn ang="T144">
                    <a:pos x="T48" y="T49"/>
                  </a:cxn>
                  <a:cxn ang="T145">
                    <a:pos x="T50" y="T51"/>
                  </a:cxn>
                  <a:cxn ang="T146">
                    <a:pos x="T52" y="T53"/>
                  </a:cxn>
                  <a:cxn ang="T147">
                    <a:pos x="T54" y="T55"/>
                  </a:cxn>
                  <a:cxn ang="T148">
                    <a:pos x="T56" y="T57"/>
                  </a:cxn>
                  <a:cxn ang="T149">
                    <a:pos x="T58" y="T59"/>
                  </a:cxn>
                  <a:cxn ang="T150">
                    <a:pos x="T60" y="T61"/>
                  </a:cxn>
                  <a:cxn ang="T151">
                    <a:pos x="T62" y="T63"/>
                  </a:cxn>
                  <a:cxn ang="T152">
                    <a:pos x="T64" y="T65"/>
                  </a:cxn>
                  <a:cxn ang="T153">
                    <a:pos x="T66" y="T67"/>
                  </a:cxn>
                  <a:cxn ang="T154">
                    <a:pos x="T68" y="T69"/>
                  </a:cxn>
                  <a:cxn ang="T155">
                    <a:pos x="T70" y="T71"/>
                  </a:cxn>
                  <a:cxn ang="T156">
                    <a:pos x="T72" y="T73"/>
                  </a:cxn>
                  <a:cxn ang="T157">
                    <a:pos x="T74" y="T75"/>
                  </a:cxn>
                  <a:cxn ang="T158">
                    <a:pos x="T76" y="T77"/>
                  </a:cxn>
                  <a:cxn ang="T159">
                    <a:pos x="T78" y="T79"/>
                  </a:cxn>
                  <a:cxn ang="T160">
                    <a:pos x="T80" y="T81"/>
                  </a:cxn>
                  <a:cxn ang="T161">
                    <a:pos x="T82" y="T83"/>
                  </a:cxn>
                  <a:cxn ang="T162">
                    <a:pos x="T84" y="T85"/>
                  </a:cxn>
                  <a:cxn ang="T163">
                    <a:pos x="T86" y="T87"/>
                  </a:cxn>
                  <a:cxn ang="T164">
                    <a:pos x="T88" y="T89"/>
                  </a:cxn>
                  <a:cxn ang="T165">
                    <a:pos x="T90" y="T91"/>
                  </a:cxn>
                  <a:cxn ang="T166">
                    <a:pos x="T92" y="T93"/>
                  </a:cxn>
                  <a:cxn ang="T167">
                    <a:pos x="T94" y="T95"/>
                  </a:cxn>
                  <a:cxn ang="T168">
                    <a:pos x="T96" y="T97"/>
                  </a:cxn>
                  <a:cxn ang="T169">
                    <a:pos x="T98" y="T99"/>
                  </a:cxn>
                  <a:cxn ang="T170">
                    <a:pos x="T100" y="T101"/>
                  </a:cxn>
                  <a:cxn ang="T171">
                    <a:pos x="T102" y="T103"/>
                  </a:cxn>
                  <a:cxn ang="T172">
                    <a:pos x="T104" y="T105"/>
                  </a:cxn>
                  <a:cxn ang="T173">
                    <a:pos x="T106" y="T107"/>
                  </a:cxn>
                  <a:cxn ang="T174">
                    <a:pos x="T108" y="T109"/>
                  </a:cxn>
                  <a:cxn ang="T175">
                    <a:pos x="T110" y="T111"/>
                  </a:cxn>
                  <a:cxn ang="T176">
                    <a:pos x="T112" y="T113"/>
                  </a:cxn>
                  <a:cxn ang="T177">
                    <a:pos x="T114" y="T115"/>
                  </a:cxn>
                  <a:cxn ang="T178">
                    <a:pos x="T116" y="T117"/>
                  </a:cxn>
                  <a:cxn ang="T179">
                    <a:pos x="T118" y="T119"/>
                  </a:cxn>
                </a:cxnLst>
                <a:rect l="T180" t="T181" r="T182" b="T183"/>
                <a:pathLst>
                  <a:path w="2343" h="2198">
                    <a:moveTo>
                      <a:pt x="2343" y="1280"/>
                    </a:moveTo>
                    <a:lnTo>
                      <a:pt x="2305" y="1173"/>
                    </a:lnTo>
                    <a:lnTo>
                      <a:pt x="2268" y="1066"/>
                    </a:lnTo>
                    <a:lnTo>
                      <a:pt x="2231" y="960"/>
                    </a:lnTo>
                    <a:lnTo>
                      <a:pt x="2194" y="853"/>
                    </a:lnTo>
                    <a:lnTo>
                      <a:pt x="2156" y="747"/>
                    </a:lnTo>
                    <a:lnTo>
                      <a:pt x="2119" y="640"/>
                    </a:lnTo>
                    <a:lnTo>
                      <a:pt x="2082" y="533"/>
                    </a:lnTo>
                    <a:lnTo>
                      <a:pt x="2045" y="427"/>
                    </a:lnTo>
                    <a:lnTo>
                      <a:pt x="2007" y="320"/>
                    </a:lnTo>
                    <a:lnTo>
                      <a:pt x="1970" y="213"/>
                    </a:lnTo>
                    <a:lnTo>
                      <a:pt x="1933" y="107"/>
                    </a:lnTo>
                    <a:lnTo>
                      <a:pt x="1896" y="0"/>
                    </a:lnTo>
                    <a:lnTo>
                      <a:pt x="1849" y="17"/>
                    </a:lnTo>
                    <a:lnTo>
                      <a:pt x="1803" y="34"/>
                    </a:lnTo>
                    <a:lnTo>
                      <a:pt x="1757" y="52"/>
                    </a:lnTo>
                    <a:lnTo>
                      <a:pt x="1711" y="70"/>
                    </a:lnTo>
                    <a:lnTo>
                      <a:pt x="1665" y="89"/>
                    </a:lnTo>
                    <a:lnTo>
                      <a:pt x="1619" y="108"/>
                    </a:lnTo>
                    <a:lnTo>
                      <a:pt x="1574" y="128"/>
                    </a:lnTo>
                    <a:lnTo>
                      <a:pt x="1529" y="149"/>
                    </a:lnTo>
                    <a:lnTo>
                      <a:pt x="1484" y="170"/>
                    </a:lnTo>
                    <a:lnTo>
                      <a:pt x="1439" y="192"/>
                    </a:lnTo>
                    <a:lnTo>
                      <a:pt x="1395" y="214"/>
                    </a:lnTo>
                    <a:lnTo>
                      <a:pt x="1351" y="236"/>
                    </a:lnTo>
                    <a:lnTo>
                      <a:pt x="1307" y="260"/>
                    </a:lnTo>
                    <a:lnTo>
                      <a:pt x="1264" y="283"/>
                    </a:lnTo>
                    <a:lnTo>
                      <a:pt x="1221" y="308"/>
                    </a:lnTo>
                    <a:lnTo>
                      <a:pt x="1178" y="333"/>
                    </a:lnTo>
                    <a:lnTo>
                      <a:pt x="1135" y="358"/>
                    </a:lnTo>
                    <a:lnTo>
                      <a:pt x="1093" y="384"/>
                    </a:lnTo>
                    <a:lnTo>
                      <a:pt x="1051" y="410"/>
                    </a:lnTo>
                    <a:lnTo>
                      <a:pt x="1009" y="437"/>
                    </a:lnTo>
                    <a:lnTo>
                      <a:pt x="968" y="464"/>
                    </a:lnTo>
                    <a:lnTo>
                      <a:pt x="927" y="492"/>
                    </a:lnTo>
                    <a:lnTo>
                      <a:pt x="887" y="520"/>
                    </a:lnTo>
                    <a:lnTo>
                      <a:pt x="846" y="549"/>
                    </a:lnTo>
                    <a:lnTo>
                      <a:pt x="807" y="579"/>
                    </a:lnTo>
                    <a:lnTo>
                      <a:pt x="767" y="609"/>
                    </a:lnTo>
                    <a:lnTo>
                      <a:pt x="728" y="639"/>
                    </a:lnTo>
                    <a:lnTo>
                      <a:pt x="689" y="670"/>
                    </a:lnTo>
                    <a:lnTo>
                      <a:pt x="651" y="701"/>
                    </a:lnTo>
                    <a:lnTo>
                      <a:pt x="613" y="733"/>
                    </a:lnTo>
                    <a:lnTo>
                      <a:pt x="575" y="765"/>
                    </a:lnTo>
                    <a:lnTo>
                      <a:pt x="538" y="797"/>
                    </a:lnTo>
                    <a:lnTo>
                      <a:pt x="501" y="831"/>
                    </a:lnTo>
                    <a:lnTo>
                      <a:pt x="465" y="864"/>
                    </a:lnTo>
                    <a:lnTo>
                      <a:pt x="428" y="898"/>
                    </a:lnTo>
                    <a:lnTo>
                      <a:pt x="393" y="933"/>
                    </a:lnTo>
                    <a:lnTo>
                      <a:pt x="358" y="967"/>
                    </a:lnTo>
                    <a:lnTo>
                      <a:pt x="323" y="1003"/>
                    </a:lnTo>
                    <a:lnTo>
                      <a:pt x="289" y="1038"/>
                    </a:lnTo>
                    <a:lnTo>
                      <a:pt x="255" y="1075"/>
                    </a:lnTo>
                    <a:lnTo>
                      <a:pt x="221" y="1111"/>
                    </a:lnTo>
                    <a:lnTo>
                      <a:pt x="188" y="1148"/>
                    </a:lnTo>
                    <a:lnTo>
                      <a:pt x="156" y="1185"/>
                    </a:lnTo>
                    <a:lnTo>
                      <a:pt x="124" y="1223"/>
                    </a:lnTo>
                    <a:lnTo>
                      <a:pt x="92" y="1261"/>
                    </a:lnTo>
                    <a:lnTo>
                      <a:pt x="61" y="1300"/>
                    </a:lnTo>
                    <a:lnTo>
                      <a:pt x="30" y="1338"/>
                    </a:lnTo>
                    <a:lnTo>
                      <a:pt x="0" y="1378"/>
                    </a:lnTo>
                    <a:lnTo>
                      <a:pt x="90" y="1446"/>
                    </a:lnTo>
                    <a:lnTo>
                      <a:pt x="180" y="1514"/>
                    </a:lnTo>
                    <a:lnTo>
                      <a:pt x="270" y="1583"/>
                    </a:lnTo>
                    <a:lnTo>
                      <a:pt x="359" y="1651"/>
                    </a:lnTo>
                    <a:lnTo>
                      <a:pt x="449" y="1719"/>
                    </a:lnTo>
                    <a:lnTo>
                      <a:pt x="539" y="1788"/>
                    </a:lnTo>
                    <a:lnTo>
                      <a:pt x="629" y="1856"/>
                    </a:lnTo>
                    <a:lnTo>
                      <a:pt x="719" y="1924"/>
                    </a:lnTo>
                    <a:lnTo>
                      <a:pt x="809" y="1993"/>
                    </a:lnTo>
                    <a:lnTo>
                      <a:pt x="899" y="2061"/>
                    </a:lnTo>
                    <a:lnTo>
                      <a:pt x="989" y="2130"/>
                    </a:lnTo>
                    <a:lnTo>
                      <a:pt x="1079" y="2198"/>
                    </a:lnTo>
                    <a:lnTo>
                      <a:pt x="1099" y="2172"/>
                    </a:lnTo>
                    <a:lnTo>
                      <a:pt x="1119" y="2146"/>
                    </a:lnTo>
                    <a:lnTo>
                      <a:pt x="1140" y="2120"/>
                    </a:lnTo>
                    <a:lnTo>
                      <a:pt x="1161" y="2095"/>
                    </a:lnTo>
                    <a:lnTo>
                      <a:pt x="1182" y="2070"/>
                    </a:lnTo>
                    <a:lnTo>
                      <a:pt x="1204" y="2045"/>
                    </a:lnTo>
                    <a:lnTo>
                      <a:pt x="1226" y="2020"/>
                    </a:lnTo>
                    <a:lnTo>
                      <a:pt x="1248" y="1996"/>
                    </a:lnTo>
                    <a:lnTo>
                      <a:pt x="1271" y="1972"/>
                    </a:lnTo>
                    <a:lnTo>
                      <a:pt x="1294" y="1948"/>
                    </a:lnTo>
                    <a:lnTo>
                      <a:pt x="1317" y="1924"/>
                    </a:lnTo>
                    <a:lnTo>
                      <a:pt x="1341" y="1901"/>
                    </a:lnTo>
                    <a:lnTo>
                      <a:pt x="1364" y="1878"/>
                    </a:lnTo>
                    <a:lnTo>
                      <a:pt x="1388" y="1856"/>
                    </a:lnTo>
                    <a:lnTo>
                      <a:pt x="1413" y="1833"/>
                    </a:lnTo>
                    <a:lnTo>
                      <a:pt x="1437" y="1811"/>
                    </a:lnTo>
                    <a:lnTo>
                      <a:pt x="1462" y="1789"/>
                    </a:lnTo>
                    <a:lnTo>
                      <a:pt x="1487" y="1768"/>
                    </a:lnTo>
                    <a:lnTo>
                      <a:pt x="1513" y="1747"/>
                    </a:lnTo>
                    <a:lnTo>
                      <a:pt x="1538" y="1726"/>
                    </a:lnTo>
                    <a:lnTo>
                      <a:pt x="1564" y="1705"/>
                    </a:lnTo>
                    <a:lnTo>
                      <a:pt x="1590" y="1685"/>
                    </a:lnTo>
                    <a:lnTo>
                      <a:pt x="1616" y="1665"/>
                    </a:lnTo>
                    <a:lnTo>
                      <a:pt x="1643" y="1646"/>
                    </a:lnTo>
                    <a:lnTo>
                      <a:pt x="1670" y="1626"/>
                    </a:lnTo>
                    <a:lnTo>
                      <a:pt x="1697" y="1608"/>
                    </a:lnTo>
                    <a:lnTo>
                      <a:pt x="1724" y="1589"/>
                    </a:lnTo>
                    <a:lnTo>
                      <a:pt x="1752" y="1571"/>
                    </a:lnTo>
                    <a:lnTo>
                      <a:pt x="1779" y="1553"/>
                    </a:lnTo>
                    <a:lnTo>
                      <a:pt x="1807" y="1535"/>
                    </a:lnTo>
                    <a:lnTo>
                      <a:pt x="1836" y="1518"/>
                    </a:lnTo>
                    <a:lnTo>
                      <a:pt x="1864" y="1501"/>
                    </a:lnTo>
                    <a:lnTo>
                      <a:pt x="1892" y="1485"/>
                    </a:lnTo>
                    <a:lnTo>
                      <a:pt x="1921" y="1468"/>
                    </a:lnTo>
                    <a:lnTo>
                      <a:pt x="1950" y="1453"/>
                    </a:lnTo>
                    <a:lnTo>
                      <a:pt x="1979" y="1437"/>
                    </a:lnTo>
                    <a:lnTo>
                      <a:pt x="2009" y="1422"/>
                    </a:lnTo>
                    <a:lnTo>
                      <a:pt x="2038" y="1407"/>
                    </a:lnTo>
                    <a:lnTo>
                      <a:pt x="2068" y="1393"/>
                    </a:lnTo>
                    <a:lnTo>
                      <a:pt x="2098" y="1379"/>
                    </a:lnTo>
                    <a:lnTo>
                      <a:pt x="2128" y="1365"/>
                    </a:lnTo>
                    <a:lnTo>
                      <a:pt x="2158" y="1352"/>
                    </a:lnTo>
                    <a:lnTo>
                      <a:pt x="2189" y="1339"/>
                    </a:lnTo>
                    <a:lnTo>
                      <a:pt x="2219" y="1326"/>
                    </a:lnTo>
                    <a:lnTo>
                      <a:pt x="2250" y="1314"/>
                    </a:lnTo>
                    <a:lnTo>
                      <a:pt x="2281" y="1302"/>
                    </a:lnTo>
                    <a:lnTo>
                      <a:pt x="2311" y="1291"/>
                    </a:lnTo>
                    <a:lnTo>
                      <a:pt x="2343" y="1280"/>
                    </a:lnTo>
                  </a:path>
                </a:pathLst>
              </a:custGeom>
              <a:solidFill>
                <a:srgbClr val="FF6600">
                  <a:alpha val="89804"/>
                </a:srgbClr>
              </a:solidFill>
              <a:ln w="25400">
                <a:noFill/>
                <a:prstDash val="solid"/>
                <a:round/>
                <a:headEnd/>
                <a:tailEnd/>
              </a:ln>
              <a:effectLst>
                <a:outerShdw blurRad="44450" dist="27940" dir="5400000" algn="ctr">
                  <a:srgbClr val="000000">
                    <a:alpha val="32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balanced" dir="t">
                  <a:rot lat="0" lon="0" rev="8700000"/>
                </a:lightRig>
              </a:scene3d>
              <a:sp3d>
                <a:bevelT w="190500" h="38100"/>
              </a:sp3d>
            </xdr:spPr>
          </xdr:sp>
        </xdr:grpSp>
      </xdr:grpSp>
      <xdr:graphicFrame macro="">
        <xdr:nvGraphicFramePr>
          <xdr:cNvPr id="109" name="Chart 2"/>
          <xdr:cNvGraphicFramePr>
            <a:graphicFrameLocks/>
          </xdr:cNvGraphicFramePr>
        </xdr:nvGraphicFramePr>
        <xdr:xfrm>
          <a:off x="482512" y="4076698"/>
          <a:ext cx="1108164" cy="751599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2"/>
          </a:graphicData>
        </a:graphic>
      </xdr:graphicFrame>
      <xdr:sp macro="" textlink="">
        <xdr:nvSpPr>
          <xdr:cNvPr id="110" name="Oval 3"/>
          <xdr:cNvSpPr/>
        </xdr:nvSpPr>
        <xdr:spPr bwMode="auto">
          <a:xfrm>
            <a:off x="806513" y="4471843"/>
            <a:ext cx="463543" cy="468000"/>
          </a:xfrm>
          <a:prstGeom prst="ellipse">
            <a:avLst/>
          </a:prstGeom>
          <a:solidFill>
            <a:schemeClr val="tx1">
              <a:lumMod val="85000"/>
              <a:lumOff val="15000"/>
            </a:schemeClr>
          </a:solidFill>
          <a:ln>
            <a:noFill/>
          </a:ln>
          <a:effectLst>
            <a:outerShdw blurRad="44450" dist="27940" dir="5400000" algn="ctr">
              <a:srgbClr val="000000">
                <a:alpha val="32000"/>
              </a:srgbClr>
            </a:outerShdw>
          </a:effectLst>
          <a:scene3d>
            <a:camera prst="perspectiveFront"/>
            <a:lightRig rig="balanced" dir="t">
              <a:rot lat="0" lon="0" rev="8700000"/>
            </a:lightRig>
          </a:scene3d>
          <a:sp3d>
            <a:bevelT w="190500" h="38100"/>
          </a:sp3d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endParaRPr lang="en-US" sz="1100"/>
          </a:p>
        </xdr:txBody>
      </xdr:sp>
      <xdr:sp macro="" textlink="$AA$30">
        <xdr:nvSpPr>
          <xdr:cNvPr id="111" name="TextBox 483"/>
          <xdr:cNvSpPr txBox="1"/>
        </xdr:nvSpPr>
        <xdr:spPr bwMode="auto">
          <a:xfrm>
            <a:off x="752475" y="4584250"/>
            <a:ext cx="547354" cy="254450"/>
          </a:xfrm>
          <a:prstGeom prst="rect">
            <a:avLst/>
          </a:prstGeom>
          <a:noFill/>
          <a:ln w="9525" cmpd="sng">
            <a:noFill/>
          </a:ln>
          <a:effectLst>
            <a:outerShdw blurRad="44450" dist="27940" dir="5400000" algn="ctr">
              <a:srgbClr val="000000">
                <a:alpha val="32000"/>
              </a:srgbClr>
            </a:outerShdw>
          </a:effectLst>
          <a:scene3d>
            <a:camera prst="perspectiveFront"/>
            <a:lightRig rig="balanced" dir="t">
              <a:rot lat="0" lon="0" rev="8700000"/>
            </a:lightRig>
          </a:scene3d>
          <a:sp3d>
            <a:bevelT w="190500" h="38100"/>
          </a:sp3d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pPr algn="ctr"/>
            <a:fld id="{A8F86579-240B-4476-B0D9-3E7F609E8936}" type="TxLink">
              <a:rPr lang="en-US" sz="1100" b="1" i="0" u="none" strike="noStrike">
                <a:solidFill>
                  <a:schemeClr val="bg1"/>
                </a:solidFill>
                <a:latin typeface="Calibri"/>
                <a:cs typeface="Calibri"/>
              </a:rPr>
              <a:pPr algn="ctr"/>
              <a:t>0,0</a:t>
            </a:fld>
            <a:endParaRPr lang="en-US" sz="1100" b="1">
              <a:solidFill>
                <a:schemeClr val="bg1"/>
              </a:solidFill>
              <a:latin typeface="Arial" pitchFamily="34" charset="0"/>
              <a:cs typeface="Arial" pitchFamily="34" charset="0"/>
            </a:endParaRPr>
          </a:p>
        </xdr:txBody>
      </xdr:sp>
    </xdr:grpSp>
    <xdr:clientData/>
  </xdr:twoCellAnchor>
  <xdr:twoCellAnchor>
    <xdr:from>
      <xdr:col>23</xdr:col>
      <xdr:colOff>457200</xdr:colOff>
      <xdr:row>17</xdr:row>
      <xdr:rowOff>37233</xdr:rowOff>
    </xdr:from>
    <xdr:to>
      <xdr:col>24</xdr:col>
      <xdr:colOff>394954</xdr:colOff>
      <xdr:row>18</xdr:row>
      <xdr:rowOff>132356</xdr:rowOff>
    </xdr:to>
    <xdr:sp macro="" textlink="$AL$18">
      <xdr:nvSpPr>
        <xdr:cNvPr id="124" name="TextBox 483"/>
        <xdr:cNvSpPr txBox="1"/>
      </xdr:nvSpPr>
      <xdr:spPr bwMode="auto">
        <a:xfrm>
          <a:off x="10629900" y="2710583"/>
          <a:ext cx="566404" cy="253873"/>
        </a:xfrm>
        <a:prstGeom prst="rect">
          <a:avLst/>
        </a:prstGeom>
        <a:solidFill>
          <a:srgbClr val="92D050"/>
        </a:solidFill>
        <a:ln w="9525" cmpd="sng"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perspectiveFront"/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ctr"/>
          <a:fld id="{DBCE639E-F445-4601-8228-3C78EEF79C2D}" type="TxLink">
            <a:rPr lang="en-US" sz="1100" b="1" i="0" u="none" strike="noStrike">
              <a:solidFill>
                <a:schemeClr val="bg1"/>
              </a:solidFill>
              <a:latin typeface="Calibri"/>
              <a:ea typeface="+mn-ea"/>
              <a:cs typeface="Calibri"/>
            </a:rPr>
            <a:pPr marL="0" indent="0" algn="ctr"/>
            <a:t>18,75</a:t>
          </a:fld>
          <a:endParaRPr lang="en-US" sz="1000" b="1" i="0" u="none" strike="noStrike">
            <a:solidFill>
              <a:schemeClr val="bg1"/>
            </a:solidFill>
            <a:latin typeface="Arialri"/>
            <a:ea typeface="+mn-ea"/>
            <a:cs typeface="Arial" pitchFamily="34" charset="0"/>
          </a:endParaRPr>
        </a:p>
      </xdr:txBody>
    </xdr:sp>
    <xdr:clientData/>
  </xdr:twoCellAnchor>
  <xdr:twoCellAnchor>
    <xdr:from>
      <xdr:col>22</xdr:col>
      <xdr:colOff>190500</xdr:colOff>
      <xdr:row>17</xdr:row>
      <xdr:rowOff>37233</xdr:rowOff>
    </xdr:from>
    <xdr:to>
      <xdr:col>23</xdr:col>
      <xdr:colOff>128254</xdr:colOff>
      <xdr:row>18</xdr:row>
      <xdr:rowOff>132356</xdr:rowOff>
    </xdr:to>
    <xdr:sp macro="" textlink="$AA$30">
      <xdr:nvSpPr>
        <xdr:cNvPr id="125" name="TextBox 483"/>
        <xdr:cNvSpPr txBox="1"/>
      </xdr:nvSpPr>
      <xdr:spPr bwMode="auto">
        <a:xfrm>
          <a:off x="9734550" y="2710583"/>
          <a:ext cx="566404" cy="253873"/>
        </a:xfrm>
        <a:prstGeom prst="rect">
          <a:avLst/>
        </a:prstGeom>
        <a:solidFill>
          <a:schemeClr val="bg2">
            <a:lumMod val="25000"/>
          </a:schemeClr>
        </a:solidFill>
        <a:ln w="9525" cmpd="sng"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perspectiveFront"/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fld id="{D19C15A9-EC05-4764-9798-6652E5C1EF12}" type="TxLink">
            <a:rPr lang="en-US" sz="1100" b="1" i="0" u="none" strike="noStrike">
              <a:solidFill>
                <a:schemeClr val="bg1"/>
              </a:solidFill>
              <a:latin typeface="Calibri"/>
              <a:cs typeface="Calibri"/>
            </a:rPr>
            <a:pPr algn="ctr"/>
            <a:t>0,0</a:t>
          </a:fld>
          <a:endParaRPr lang="en-US" sz="1100" b="1">
            <a:solidFill>
              <a:schemeClr val="bg1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23</xdr:col>
      <xdr:colOff>114300</xdr:colOff>
      <xdr:row>17</xdr:row>
      <xdr:rowOff>46758</xdr:rowOff>
    </xdr:from>
    <xdr:to>
      <xdr:col>23</xdr:col>
      <xdr:colOff>447675</xdr:colOff>
      <xdr:row>18</xdr:row>
      <xdr:rowOff>106506</xdr:rowOff>
    </xdr:to>
    <xdr:sp macro="" textlink="">
      <xdr:nvSpPr>
        <xdr:cNvPr id="126" name="CaixaDeTexto 125"/>
        <xdr:cNvSpPr txBox="1"/>
      </xdr:nvSpPr>
      <xdr:spPr>
        <a:xfrm>
          <a:off x="10287000" y="2720108"/>
          <a:ext cx="333375" cy="21849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pt-BR" sz="1000">
              <a:latin typeface="+mn-lt"/>
            </a:rPr>
            <a:t>de</a:t>
          </a:r>
        </a:p>
      </xdr:txBody>
    </xdr:sp>
    <xdr:clientData/>
  </xdr:twoCellAnchor>
  <xdr:twoCellAnchor>
    <xdr:from>
      <xdr:col>15</xdr:col>
      <xdr:colOff>0</xdr:colOff>
      <xdr:row>49</xdr:row>
      <xdr:rowOff>113632</xdr:rowOff>
    </xdr:from>
    <xdr:to>
      <xdr:col>26</xdr:col>
      <xdr:colOff>289277</xdr:colOff>
      <xdr:row>63</xdr:row>
      <xdr:rowOff>160421</xdr:rowOff>
    </xdr:to>
    <xdr:graphicFrame macro="">
      <xdr:nvGraphicFramePr>
        <xdr:cNvPr id="127" name="Gráfico 12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22</xdr:col>
      <xdr:colOff>428867</xdr:colOff>
      <xdr:row>50</xdr:row>
      <xdr:rowOff>6777</xdr:rowOff>
    </xdr:from>
    <xdr:to>
      <xdr:col>23</xdr:col>
      <xdr:colOff>35502</xdr:colOff>
      <xdr:row>51</xdr:row>
      <xdr:rowOff>95677</xdr:rowOff>
    </xdr:to>
    <xdr:sp macro="" textlink="">
      <xdr:nvSpPr>
        <xdr:cNvPr id="128" name="Seta para cima 127"/>
        <xdr:cNvSpPr/>
      </xdr:nvSpPr>
      <xdr:spPr>
        <a:xfrm>
          <a:off x="9973920" y="8455619"/>
          <a:ext cx="234950" cy="276058"/>
        </a:xfrm>
        <a:prstGeom prst="upArrow">
          <a:avLst/>
        </a:prstGeom>
        <a:solidFill>
          <a:srgbClr val="92D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18</xdr:col>
      <xdr:colOff>0</xdr:colOff>
      <xdr:row>8</xdr:row>
      <xdr:rowOff>51288</xdr:rowOff>
    </xdr:from>
    <xdr:to>
      <xdr:col>20</xdr:col>
      <xdr:colOff>600075</xdr:colOff>
      <xdr:row>19</xdr:row>
      <xdr:rowOff>147205</xdr:rowOff>
    </xdr:to>
    <xdr:sp macro="" textlink="">
      <xdr:nvSpPr>
        <xdr:cNvPr id="129" name="Rounded Rectangle 248"/>
        <xdr:cNvSpPr/>
      </xdr:nvSpPr>
      <xdr:spPr bwMode="auto">
        <a:xfrm>
          <a:off x="7658100" y="1295888"/>
          <a:ext cx="1819275" cy="1842167"/>
        </a:xfrm>
        <a:prstGeom prst="roundRect">
          <a:avLst>
            <a:gd name="adj" fmla="val 10723"/>
          </a:avLst>
        </a:prstGeom>
        <a:solidFill>
          <a:schemeClr val="bg1"/>
        </a:solidFill>
        <a:ln>
          <a:noFill/>
        </a:ln>
        <a:scene3d>
          <a:camera prst="orthographicFront"/>
          <a:lightRig rig="soft" dir="t"/>
        </a:scene3d>
        <a:sp3d prstMaterial="matte">
          <a:bevelT w="165100" h="165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marL="0" indent="0" algn="ctr"/>
          <a:endParaRPr lang="en-US" sz="1100">
            <a:solidFill>
              <a:sysClr val="windowText" lastClr="000000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18</xdr:col>
      <xdr:colOff>72357</xdr:colOff>
      <xdr:row>15</xdr:row>
      <xdr:rowOff>10680</xdr:rowOff>
    </xdr:from>
    <xdr:to>
      <xdr:col>20</xdr:col>
      <xdr:colOff>495301</xdr:colOff>
      <xdr:row>16</xdr:row>
      <xdr:rowOff>108528</xdr:rowOff>
    </xdr:to>
    <xdr:sp macro="" textlink="$AI$28">
      <xdr:nvSpPr>
        <xdr:cNvPr id="130" name="TextBox 474"/>
        <xdr:cNvSpPr txBox="1"/>
      </xdr:nvSpPr>
      <xdr:spPr bwMode="auto">
        <a:xfrm>
          <a:off x="7730457" y="2366530"/>
          <a:ext cx="1642144" cy="256598"/>
        </a:xfrm>
        <a:prstGeom prst="rect">
          <a:avLst/>
        </a:prstGeom>
        <a:solidFill>
          <a:schemeClr val="bg1">
            <a:lumMod val="5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b"/>
        <a:lstStyle/>
        <a:p>
          <a:pPr algn="ctr"/>
          <a:fld id="{2F38FC42-975B-497D-89E6-62EA88CB56F0}" type="TxLink">
            <a:rPr lang="en-US" sz="1000" b="1" i="0" u="none" strike="noStrike">
              <a:solidFill>
                <a:schemeClr val="bg1"/>
              </a:solidFill>
              <a:latin typeface="Calibri"/>
              <a:cs typeface="Calibri"/>
            </a:rPr>
            <a:pPr algn="ctr"/>
            <a:t>% Médio Gasto c/Pessoal</a:t>
          </a:fld>
          <a:endParaRPr lang="en-US" sz="1000" b="1">
            <a:solidFill>
              <a:schemeClr val="bg1"/>
            </a:solidFill>
            <a:latin typeface="+mn-lt"/>
            <a:cs typeface="Arial" pitchFamily="34" charset="0"/>
          </a:endParaRPr>
        </a:p>
      </xdr:txBody>
    </xdr:sp>
    <xdr:clientData/>
  </xdr:twoCellAnchor>
  <xdr:twoCellAnchor>
    <xdr:from>
      <xdr:col>18</xdr:col>
      <xdr:colOff>88866</xdr:colOff>
      <xdr:row>9</xdr:row>
      <xdr:rowOff>44621</xdr:rowOff>
    </xdr:from>
    <xdr:to>
      <xdr:col>20</xdr:col>
      <xdr:colOff>492746</xdr:colOff>
      <xdr:row>15</xdr:row>
      <xdr:rowOff>43993</xdr:rowOff>
    </xdr:to>
    <xdr:grpSp>
      <xdr:nvGrpSpPr>
        <xdr:cNvPr id="131" name="Grupo 130"/>
        <xdr:cNvGrpSpPr/>
      </xdr:nvGrpSpPr>
      <xdr:grpSpPr>
        <a:xfrm>
          <a:off x="7748971" y="1454989"/>
          <a:ext cx="1620407" cy="961899"/>
          <a:chOff x="222216" y="3968921"/>
          <a:chExt cx="1623080" cy="970922"/>
        </a:xfrm>
      </xdr:grpSpPr>
      <xdr:grpSp>
        <xdr:nvGrpSpPr>
          <xdr:cNvPr id="132" name="Grupo 95"/>
          <xdr:cNvGrpSpPr/>
        </xdr:nvGrpSpPr>
        <xdr:grpSpPr>
          <a:xfrm>
            <a:off x="222216" y="3968921"/>
            <a:ext cx="1623080" cy="860254"/>
            <a:chOff x="155541" y="4035596"/>
            <a:chExt cx="1623080" cy="860254"/>
          </a:xfrm>
        </xdr:grpSpPr>
        <xdr:sp macro="" textlink="'Dashboard Projeção'!AJ82">
          <xdr:nvSpPr>
            <xdr:cNvPr id="136" name="TextBox 476"/>
            <xdr:cNvSpPr txBox="1"/>
          </xdr:nvSpPr>
          <xdr:spPr bwMode="auto">
            <a:xfrm>
              <a:off x="312537" y="4686010"/>
              <a:ext cx="373263" cy="209840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wrap="square" rtlCol="0" anchor="ctr"/>
            <a:lstStyle/>
            <a:p>
              <a:pPr algn="ctr"/>
              <a:fld id="{996F98E7-1C81-4575-A6C3-C29F5C991BE1}" type="TxLink">
                <a:rPr lang="en-US" sz="700" b="1" i="0" u="none" strike="noStrike" cap="none" spc="0">
                  <a:ln>
                    <a:noFill/>
                  </a:ln>
                  <a:solidFill>
                    <a:srgbClr val="000000"/>
                  </a:solidFill>
                  <a:effectLst/>
                  <a:latin typeface="Calibri"/>
                  <a:cs typeface="Calibri"/>
                </a:rPr>
                <a:pPr algn="ctr"/>
                <a:t>10</a:t>
              </a:fld>
              <a:endParaRPr lang="en-US" sz="700" b="1" cap="none" spc="0">
                <a:ln>
                  <a:noFill/>
                </a:ln>
                <a:solidFill>
                  <a:sysClr val="windowText" lastClr="000000"/>
                </a:solidFill>
                <a:effectLst/>
                <a:latin typeface="+mn-lt"/>
              </a:endParaRPr>
            </a:p>
          </xdr:txBody>
        </xdr:sp>
        <xdr:sp macro="" textlink="'Dashboard Projeção'!AJ85">
          <xdr:nvSpPr>
            <xdr:cNvPr id="137" name="TextBox 477"/>
            <xdr:cNvSpPr txBox="1"/>
          </xdr:nvSpPr>
          <xdr:spPr bwMode="auto">
            <a:xfrm>
              <a:off x="428768" y="4464593"/>
              <a:ext cx="276082" cy="174082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wrap="square" rtlCol="0" anchor="ctr"/>
            <a:lstStyle/>
            <a:p>
              <a:pPr algn="ctr"/>
              <a:fld id="{D9112097-5C0F-4D2C-A52C-EE70B632664F}" type="TxLink">
                <a:rPr lang="en-US" sz="700" b="1" i="0" u="none" strike="noStrike" cap="none" spc="0">
                  <a:ln>
                    <a:noFill/>
                  </a:ln>
                  <a:solidFill>
                    <a:srgbClr val="000000"/>
                  </a:solidFill>
                  <a:effectLst/>
                  <a:latin typeface="Calibri"/>
                  <a:cs typeface="Calibri"/>
                </a:rPr>
                <a:pPr algn="ctr"/>
                <a:t>20</a:t>
              </a:fld>
              <a:endParaRPr lang="en-US" sz="700" b="1" cap="none" spc="0">
                <a:ln>
                  <a:noFill/>
                </a:ln>
                <a:solidFill>
                  <a:sysClr val="windowText" lastClr="000000"/>
                </a:solidFill>
                <a:effectLst/>
                <a:latin typeface="+mn-lt"/>
              </a:endParaRPr>
            </a:p>
          </xdr:txBody>
        </xdr:sp>
        <xdr:sp macro="" textlink="'Dashboard Projeção'!AJ86">
          <xdr:nvSpPr>
            <xdr:cNvPr id="138" name="TextBox 478"/>
            <xdr:cNvSpPr txBox="1"/>
          </xdr:nvSpPr>
          <xdr:spPr bwMode="auto">
            <a:xfrm>
              <a:off x="683492" y="4268354"/>
              <a:ext cx="278533" cy="236971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wrap="square" rtlCol="0" anchor="ctr"/>
            <a:lstStyle/>
            <a:p>
              <a:pPr algn="ctr"/>
              <a:fld id="{2C610CC7-3E56-43A2-8DA1-BB4F7630B365}" type="TxLink">
                <a:rPr lang="en-US" sz="700" b="1" i="0" u="none" strike="noStrike" cap="none" spc="0">
                  <a:ln>
                    <a:noFill/>
                  </a:ln>
                  <a:solidFill>
                    <a:srgbClr val="000000"/>
                  </a:solidFill>
                  <a:effectLst/>
                  <a:latin typeface="Calibri"/>
                  <a:cs typeface="Calibri"/>
                </a:rPr>
                <a:pPr algn="ctr"/>
                <a:t>30</a:t>
              </a:fld>
              <a:endParaRPr lang="en-US" sz="700" b="1" cap="none" spc="0">
                <a:ln>
                  <a:noFill/>
                </a:ln>
                <a:solidFill>
                  <a:sysClr val="windowText" lastClr="000000"/>
                </a:solidFill>
                <a:effectLst/>
                <a:latin typeface="+mn-lt"/>
              </a:endParaRPr>
            </a:p>
          </xdr:txBody>
        </xdr:sp>
        <xdr:sp macro="" textlink="'Dashboard Projeção'!AJ87">
          <xdr:nvSpPr>
            <xdr:cNvPr id="139" name="TextBox 479"/>
            <xdr:cNvSpPr txBox="1"/>
          </xdr:nvSpPr>
          <xdr:spPr bwMode="auto">
            <a:xfrm>
              <a:off x="965422" y="4291624"/>
              <a:ext cx="305777" cy="185126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wrap="square" rtlCol="0" anchor="ctr"/>
            <a:lstStyle/>
            <a:p>
              <a:pPr algn="ctr"/>
              <a:fld id="{F0555615-ECD4-4461-95E5-05E6B091E532}" type="TxLink">
                <a:rPr lang="en-US" sz="700" b="1" i="0" u="none" strike="noStrike" cap="none" spc="0">
                  <a:ln>
                    <a:noFill/>
                  </a:ln>
                  <a:solidFill>
                    <a:srgbClr val="000000"/>
                  </a:solidFill>
                  <a:effectLst/>
                  <a:latin typeface="Calibri"/>
                  <a:cs typeface="Calibri"/>
                </a:rPr>
                <a:pPr algn="ctr"/>
                <a:t>40</a:t>
              </a:fld>
              <a:endParaRPr lang="en-US" sz="700" b="1" cap="none" spc="0">
                <a:ln>
                  <a:noFill/>
                </a:ln>
                <a:solidFill>
                  <a:sysClr val="windowText" lastClr="000000"/>
                </a:solidFill>
                <a:effectLst/>
                <a:latin typeface="+mn-lt"/>
              </a:endParaRPr>
            </a:p>
          </xdr:txBody>
        </xdr:sp>
        <xdr:sp macro="" textlink="'Dashboard Projeção'!AJ88">
          <xdr:nvSpPr>
            <xdr:cNvPr id="140" name="TextBox 480"/>
            <xdr:cNvSpPr txBox="1"/>
          </xdr:nvSpPr>
          <xdr:spPr bwMode="auto">
            <a:xfrm>
              <a:off x="1177275" y="4440236"/>
              <a:ext cx="313343" cy="2079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wrap="square" rtlCol="0" anchor="ctr"/>
            <a:lstStyle/>
            <a:p>
              <a:pPr algn="ctr"/>
              <a:fld id="{A2B7EB14-0AF7-4FBD-84F0-4499BCF523A9}" type="TxLink">
                <a:rPr lang="en-US" sz="700" b="1" i="0" u="none" strike="noStrike" cap="none" spc="0">
                  <a:ln>
                    <a:noFill/>
                  </a:ln>
                  <a:solidFill>
                    <a:srgbClr val="000000"/>
                  </a:solidFill>
                  <a:effectLst/>
                  <a:latin typeface="Calibri"/>
                  <a:cs typeface="Calibri"/>
                </a:rPr>
                <a:pPr algn="ctr"/>
                <a:t>50</a:t>
              </a:fld>
              <a:endParaRPr lang="en-US" sz="700" b="1" cap="none" spc="0">
                <a:ln>
                  <a:noFill/>
                </a:ln>
                <a:solidFill>
                  <a:schemeClr val="tx1"/>
                </a:solidFill>
                <a:effectLst/>
                <a:latin typeface="+mn-lt"/>
              </a:endParaRPr>
            </a:p>
          </xdr:txBody>
        </xdr:sp>
        <xdr:sp macro="" textlink="'Dashboard Projeção'!AJ83">
          <xdr:nvSpPr>
            <xdr:cNvPr id="141" name="TextBox 481"/>
            <xdr:cNvSpPr txBox="1"/>
          </xdr:nvSpPr>
          <xdr:spPr bwMode="auto">
            <a:xfrm>
              <a:off x="1246835" y="4676485"/>
              <a:ext cx="334315" cy="21936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wrap="square" rtlCol="0" anchor="ctr"/>
            <a:lstStyle/>
            <a:p>
              <a:pPr algn="ctr"/>
              <a:fld id="{95091A32-2D98-4232-AD05-EBDB7E784D1C}" type="TxLink">
                <a:rPr lang="en-US" sz="700" b="1" i="0" u="none" strike="noStrike" cap="none" spc="0">
                  <a:ln>
                    <a:noFill/>
                  </a:ln>
                  <a:solidFill>
                    <a:srgbClr val="000000"/>
                  </a:solidFill>
                  <a:effectLst/>
                  <a:latin typeface="Calibri"/>
                  <a:cs typeface="Calibri"/>
                </a:rPr>
                <a:pPr algn="ctr"/>
                <a:t>60</a:t>
              </a:fld>
              <a:endParaRPr lang="en-US" sz="700" b="1" cap="none" spc="0">
                <a:ln>
                  <a:noFill/>
                </a:ln>
                <a:solidFill>
                  <a:sysClr val="windowText" lastClr="000000"/>
                </a:solidFill>
                <a:effectLst/>
                <a:latin typeface="+mn-lt"/>
              </a:endParaRPr>
            </a:p>
          </xdr:txBody>
        </xdr:sp>
        <xdr:grpSp>
          <xdr:nvGrpSpPr>
            <xdr:cNvPr id="142" name="Grupo 2141"/>
            <xdr:cNvGrpSpPr>
              <a:grpSpLocks noChangeAspect="1"/>
            </xdr:cNvGrpSpPr>
          </xdr:nvGrpSpPr>
          <xdr:grpSpPr>
            <a:xfrm>
              <a:off x="155541" y="4035596"/>
              <a:ext cx="1623080" cy="756000"/>
              <a:chOff x="212691" y="3873671"/>
              <a:chExt cx="2337595" cy="1088806"/>
            </a:xfrm>
          </xdr:grpSpPr>
          <xdr:sp macro="" textlink="">
            <xdr:nvSpPr>
              <xdr:cNvPr id="143" name="Freeform 362"/>
              <xdr:cNvSpPr>
                <a:spLocks/>
              </xdr:cNvSpPr>
            </xdr:nvSpPr>
            <xdr:spPr bwMode="auto">
              <a:xfrm>
                <a:off x="1044566" y="3873671"/>
                <a:ext cx="673845" cy="399537"/>
              </a:xfrm>
              <a:custGeom>
                <a:avLst/>
                <a:gdLst>
                  <a:gd name="T0" fmla="*/ 2147483647 w 2344"/>
                  <a:gd name="T1" fmla="*/ 2147483647 h 1470"/>
                  <a:gd name="T2" fmla="*/ 2147483647 w 2344"/>
                  <a:gd name="T3" fmla="*/ 2147483647 h 1470"/>
                  <a:gd name="T4" fmla="*/ 2147483647 w 2344"/>
                  <a:gd name="T5" fmla="*/ 2147483647 h 1470"/>
                  <a:gd name="T6" fmla="*/ 2147483647 w 2344"/>
                  <a:gd name="T7" fmla="*/ 2147483647 h 1470"/>
                  <a:gd name="T8" fmla="*/ 2147483647 w 2344"/>
                  <a:gd name="T9" fmla="*/ 2147483647 h 1470"/>
                  <a:gd name="T10" fmla="*/ 2147483647 w 2344"/>
                  <a:gd name="T11" fmla="*/ 2147483647 h 1470"/>
                  <a:gd name="T12" fmla="*/ 2147483647 w 2344"/>
                  <a:gd name="T13" fmla="*/ 2147483647 h 1470"/>
                  <a:gd name="T14" fmla="*/ 2147483647 w 2344"/>
                  <a:gd name="T15" fmla="*/ 2147483647 h 1470"/>
                  <a:gd name="T16" fmla="*/ 2147483647 w 2344"/>
                  <a:gd name="T17" fmla="*/ 2147483647 h 1470"/>
                  <a:gd name="T18" fmla="*/ 2147483647 w 2344"/>
                  <a:gd name="T19" fmla="*/ 2147483647 h 1470"/>
                  <a:gd name="T20" fmla="*/ 2147483647 w 2344"/>
                  <a:gd name="T21" fmla="*/ 2147483647 h 1470"/>
                  <a:gd name="T22" fmla="*/ 2147483647 w 2344"/>
                  <a:gd name="T23" fmla="*/ 2147483647 h 1470"/>
                  <a:gd name="T24" fmla="*/ 2147483647 w 2344"/>
                  <a:gd name="T25" fmla="*/ 2147483647 h 1470"/>
                  <a:gd name="T26" fmla="*/ 2147483647 w 2344"/>
                  <a:gd name="T27" fmla="*/ 2147483647 h 1470"/>
                  <a:gd name="T28" fmla="*/ 2147483647 w 2344"/>
                  <a:gd name="T29" fmla="*/ 2147483647 h 1470"/>
                  <a:gd name="T30" fmla="*/ 2147483647 w 2344"/>
                  <a:gd name="T31" fmla="*/ 2147483647 h 1470"/>
                  <a:gd name="T32" fmla="*/ 2147483647 w 2344"/>
                  <a:gd name="T33" fmla="*/ 2147483647 h 1470"/>
                  <a:gd name="T34" fmla="*/ 2147483647 w 2344"/>
                  <a:gd name="T35" fmla="*/ 0 h 1470"/>
                  <a:gd name="T36" fmla="*/ 2147483647 w 2344"/>
                  <a:gd name="T37" fmla="*/ 0 h 1470"/>
                  <a:gd name="T38" fmla="*/ 2147483647 w 2344"/>
                  <a:gd name="T39" fmla="*/ 2147483647 h 1470"/>
                  <a:gd name="T40" fmla="*/ 2147483647 w 2344"/>
                  <a:gd name="T41" fmla="*/ 2147483647 h 1470"/>
                  <a:gd name="T42" fmla="*/ 2147483647 w 2344"/>
                  <a:gd name="T43" fmla="*/ 2147483647 h 1470"/>
                  <a:gd name="T44" fmla="*/ 2147483647 w 2344"/>
                  <a:gd name="T45" fmla="*/ 2147483647 h 1470"/>
                  <a:gd name="T46" fmla="*/ 2147483647 w 2344"/>
                  <a:gd name="T47" fmla="*/ 2147483647 h 1470"/>
                  <a:gd name="T48" fmla="*/ 2147483647 w 2344"/>
                  <a:gd name="T49" fmla="*/ 2147483647 h 1470"/>
                  <a:gd name="T50" fmla="*/ 2147483647 w 2344"/>
                  <a:gd name="T51" fmla="*/ 2147483647 h 1470"/>
                  <a:gd name="T52" fmla="*/ 2147483647 w 2344"/>
                  <a:gd name="T53" fmla="*/ 2147483647 h 1470"/>
                  <a:gd name="T54" fmla="*/ 2147483647 w 2344"/>
                  <a:gd name="T55" fmla="*/ 2147483647 h 1470"/>
                  <a:gd name="T56" fmla="*/ 2147483647 w 2344"/>
                  <a:gd name="T57" fmla="*/ 2147483647 h 1470"/>
                  <a:gd name="T58" fmla="*/ 2147483647 w 2344"/>
                  <a:gd name="T59" fmla="*/ 2147483647 h 1470"/>
                  <a:gd name="T60" fmla="*/ 2147483647 w 2344"/>
                  <a:gd name="T61" fmla="*/ 2147483647 h 1470"/>
                  <a:gd name="T62" fmla="*/ 2147483647 w 2344"/>
                  <a:gd name="T63" fmla="*/ 2147483647 h 1470"/>
                  <a:gd name="T64" fmla="*/ 2147483647 w 2344"/>
                  <a:gd name="T65" fmla="*/ 2147483647 h 1470"/>
                  <a:gd name="T66" fmla="*/ 2147483647 w 2344"/>
                  <a:gd name="T67" fmla="*/ 2147483647 h 1470"/>
                  <a:gd name="T68" fmla="*/ 2147483647 w 2344"/>
                  <a:gd name="T69" fmla="*/ 2147483647 h 1470"/>
                  <a:gd name="T70" fmla="*/ 2147483647 w 2344"/>
                  <a:gd name="T71" fmla="*/ 2147483647 h 1470"/>
                  <a:gd name="T72" fmla="*/ 2147483647 w 2344"/>
                  <a:gd name="T73" fmla="*/ 2147483647 h 1470"/>
                  <a:gd name="T74" fmla="*/ 2147483647 w 2344"/>
                  <a:gd name="T75" fmla="*/ 2147483647 h 1470"/>
                  <a:gd name="T76" fmla="*/ 2147483647 w 2344"/>
                  <a:gd name="T77" fmla="*/ 2147483647 h 1470"/>
                  <a:gd name="T78" fmla="*/ 2147483647 w 2344"/>
                  <a:gd name="T79" fmla="*/ 2147483647 h 1470"/>
                  <a:gd name="T80" fmla="*/ 2147483647 w 2344"/>
                  <a:gd name="T81" fmla="*/ 2147483647 h 1470"/>
                  <a:gd name="T82" fmla="*/ 2147483647 w 2344"/>
                  <a:gd name="T83" fmla="*/ 2147483647 h 1470"/>
                  <a:gd name="T84" fmla="*/ 2147483647 w 2344"/>
                  <a:gd name="T85" fmla="*/ 2147483647 h 1470"/>
                  <a:gd name="T86" fmla="*/ 2147483647 w 2344"/>
                  <a:gd name="T87" fmla="*/ 2147483647 h 1470"/>
                  <a:gd name="T88" fmla="*/ 2147483647 w 2344"/>
                  <a:gd name="T89" fmla="*/ 2147483647 h 1470"/>
                  <a:gd name="T90" fmla="*/ 2147483647 w 2344"/>
                  <a:gd name="T91" fmla="*/ 2147483647 h 1470"/>
                  <a:gd name="T92" fmla="*/ 2147483647 w 2344"/>
                  <a:gd name="T93" fmla="*/ 2147483647 h 1470"/>
                  <a:gd name="T94" fmla="*/ 2147483647 w 2344"/>
                  <a:gd name="T95" fmla="*/ 2147483647 h 1470"/>
                  <a:gd name="T96" fmla="*/ 2147483647 w 2344"/>
                  <a:gd name="T97" fmla="*/ 2147483647 h 1470"/>
                  <a:gd name="T98" fmla="*/ 2147483647 w 2344"/>
                  <a:gd name="T99" fmla="*/ 2147483647 h 1470"/>
                  <a:gd name="T100" fmla="*/ 2147483647 w 2344"/>
                  <a:gd name="T101" fmla="*/ 2147483647 h 1470"/>
                  <a:gd name="T102" fmla="*/ 2147483647 w 2344"/>
                  <a:gd name="T103" fmla="*/ 2147483647 h 1470"/>
                  <a:gd name="T104" fmla="*/ 2147483647 w 2344"/>
                  <a:gd name="T105" fmla="*/ 2147483647 h 1470"/>
                  <a:gd name="T106" fmla="*/ 2147483647 w 2344"/>
                  <a:gd name="T107" fmla="*/ 2147483647 h 1470"/>
                  <a:gd name="T108" fmla="*/ 2147483647 w 2344"/>
                  <a:gd name="T109" fmla="*/ 2147483647 h 1470"/>
                  <a:gd name="T110" fmla="*/ 2147483647 w 2344"/>
                  <a:gd name="T111" fmla="*/ 2147483647 h 1470"/>
                  <a:gd name="T112" fmla="*/ 2147483647 w 2344"/>
                  <a:gd name="T113" fmla="*/ 2147483647 h 1470"/>
                  <a:gd name="T114" fmla="*/ 2147483647 w 2344"/>
                  <a:gd name="T115" fmla="*/ 2147483647 h 1470"/>
                  <a:gd name="T116" fmla="*/ 2147483647 w 2344"/>
                  <a:gd name="T117" fmla="*/ 2147483647 h 1470"/>
                  <a:gd name="T118" fmla="*/ 2147483647 w 2344"/>
                  <a:gd name="T119" fmla="*/ 2147483647 h 1470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  <a:gd name="T132" fmla="*/ 0 60000 65536"/>
                  <a:gd name="T133" fmla="*/ 0 60000 65536"/>
                  <a:gd name="T134" fmla="*/ 0 60000 65536"/>
                  <a:gd name="T135" fmla="*/ 0 60000 65536"/>
                  <a:gd name="T136" fmla="*/ 0 60000 65536"/>
                  <a:gd name="T137" fmla="*/ 0 60000 65536"/>
                  <a:gd name="T138" fmla="*/ 0 60000 65536"/>
                  <a:gd name="T139" fmla="*/ 0 60000 65536"/>
                  <a:gd name="T140" fmla="*/ 0 60000 65536"/>
                  <a:gd name="T141" fmla="*/ 0 60000 65536"/>
                  <a:gd name="T142" fmla="*/ 0 60000 65536"/>
                  <a:gd name="T143" fmla="*/ 0 60000 65536"/>
                  <a:gd name="T144" fmla="*/ 0 60000 65536"/>
                  <a:gd name="T145" fmla="*/ 0 60000 65536"/>
                  <a:gd name="T146" fmla="*/ 0 60000 65536"/>
                  <a:gd name="T147" fmla="*/ 0 60000 65536"/>
                  <a:gd name="T148" fmla="*/ 0 60000 65536"/>
                  <a:gd name="T149" fmla="*/ 0 60000 65536"/>
                  <a:gd name="T150" fmla="*/ 0 60000 65536"/>
                  <a:gd name="T151" fmla="*/ 0 60000 65536"/>
                  <a:gd name="T152" fmla="*/ 0 60000 65536"/>
                  <a:gd name="T153" fmla="*/ 0 60000 65536"/>
                  <a:gd name="T154" fmla="*/ 0 60000 65536"/>
                  <a:gd name="T155" fmla="*/ 0 60000 65536"/>
                  <a:gd name="T156" fmla="*/ 0 60000 65536"/>
                  <a:gd name="T157" fmla="*/ 0 60000 65536"/>
                  <a:gd name="T158" fmla="*/ 0 60000 65536"/>
                  <a:gd name="T159" fmla="*/ 0 60000 65536"/>
                  <a:gd name="T160" fmla="*/ 0 60000 65536"/>
                  <a:gd name="T161" fmla="*/ 0 60000 65536"/>
                  <a:gd name="T162" fmla="*/ 0 60000 65536"/>
                  <a:gd name="T163" fmla="*/ 0 60000 65536"/>
                  <a:gd name="T164" fmla="*/ 0 60000 65536"/>
                  <a:gd name="T165" fmla="*/ 0 60000 65536"/>
                  <a:gd name="T166" fmla="*/ 0 60000 65536"/>
                  <a:gd name="T167" fmla="*/ 0 60000 65536"/>
                  <a:gd name="T168" fmla="*/ 0 60000 65536"/>
                  <a:gd name="T169" fmla="*/ 0 60000 65536"/>
                  <a:gd name="T170" fmla="*/ 0 60000 65536"/>
                  <a:gd name="T171" fmla="*/ 0 60000 65536"/>
                  <a:gd name="T172" fmla="*/ 0 60000 65536"/>
                  <a:gd name="T173" fmla="*/ 0 60000 65536"/>
                  <a:gd name="T174" fmla="*/ 0 60000 65536"/>
                  <a:gd name="T175" fmla="*/ 0 60000 65536"/>
                  <a:gd name="T176" fmla="*/ 0 60000 65536"/>
                  <a:gd name="T177" fmla="*/ 0 60000 65536"/>
                  <a:gd name="T178" fmla="*/ 0 60000 65536"/>
                  <a:gd name="T179" fmla="*/ 0 60000 65536"/>
                  <a:gd name="T180" fmla="*/ 0 w 2344"/>
                  <a:gd name="T181" fmla="*/ 0 h 1470"/>
                  <a:gd name="T182" fmla="*/ 2344 w 2344"/>
                  <a:gd name="T183" fmla="*/ 1470 h 1470"/>
                </a:gdLst>
                <a:ahLst/>
                <a:cxnLst>
                  <a:cxn ang="T120">
                    <a:pos x="T0" y="T1"/>
                  </a:cxn>
                  <a:cxn ang="T121">
                    <a:pos x="T2" y="T3"/>
                  </a:cxn>
                  <a:cxn ang="T122">
                    <a:pos x="T4" y="T5"/>
                  </a:cxn>
                  <a:cxn ang="T123">
                    <a:pos x="T6" y="T7"/>
                  </a:cxn>
                  <a:cxn ang="T124">
                    <a:pos x="T8" y="T9"/>
                  </a:cxn>
                  <a:cxn ang="T125">
                    <a:pos x="T10" y="T11"/>
                  </a:cxn>
                  <a:cxn ang="T126">
                    <a:pos x="T12" y="T13"/>
                  </a:cxn>
                  <a:cxn ang="T127">
                    <a:pos x="T14" y="T15"/>
                  </a:cxn>
                  <a:cxn ang="T128">
                    <a:pos x="T16" y="T17"/>
                  </a:cxn>
                  <a:cxn ang="T129">
                    <a:pos x="T18" y="T19"/>
                  </a:cxn>
                  <a:cxn ang="T130">
                    <a:pos x="T20" y="T21"/>
                  </a:cxn>
                  <a:cxn ang="T131">
                    <a:pos x="T22" y="T23"/>
                  </a:cxn>
                  <a:cxn ang="T132">
                    <a:pos x="T24" y="T25"/>
                  </a:cxn>
                  <a:cxn ang="T133">
                    <a:pos x="T26" y="T27"/>
                  </a:cxn>
                  <a:cxn ang="T134">
                    <a:pos x="T28" y="T29"/>
                  </a:cxn>
                  <a:cxn ang="T135">
                    <a:pos x="T30" y="T31"/>
                  </a:cxn>
                  <a:cxn ang="T136">
                    <a:pos x="T32" y="T33"/>
                  </a:cxn>
                  <a:cxn ang="T137">
                    <a:pos x="T34" y="T35"/>
                  </a:cxn>
                  <a:cxn ang="T138">
                    <a:pos x="T36" y="T37"/>
                  </a:cxn>
                  <a:cxn ang="T139">
                    <a:pos x="T38" y="T39"/>
                  </a:cxn>
                  <a:cxn ang="T140">
                    <a:pos x="T40" y="T41"/>
                  </a:cxn>
                  <a:cxn ang="T141">
                    <a:pos x="T42" y="T43"/>
                  </a:cxn>
                  <a:cxn ang="T142">
                    <a:pos x="T44" y="T45"/>
                  </a:cxn>
                  <a:cxn ang="T143">
                    <a:pos x="T46" y="T47"/>
                  </a:cxn>
                  <a:cxn ang="T144">
                    <a:pos x="T48" y="T49"/>
                  </a:cxn>
                  <a:cxn ang="T145">
                    <a:pos x="T50" y="T51"/>
                  </a:cxn>
                  <a:cxn ang="T146">
                    <a:pos x="T52" y="T53"/>
                  </a:cxn>
                  <a:cxn ang="T147">
                    <a:pos x="T54" y="T55"/>
                  </a:cxn>
                  <a:cxn ang="T148">
                    <a:pos x="T56" y="T57"/>
                  </a:cxn>
                  <a:cxn ang="T149">
                    <a:pos x="T58" y="T59"/>
                  </a:cxn>
                  <a:cxn ang="T150">
                    <a:pos x="T60" y="T61"/>
                  </a:cxn>
                  <a:cxn ang="T151">
                    <a:pos x="T62" y="T63"/>
                  </a:cxn>
                  <a:cxn ang="T152">
                    <a:pos x="T64" y="T65"/>
                  </a:cxn>
                  <a:cxn ang="T153">
                    <a:pos x="T66" y="T67"/>
                  </a:cxn>
                  <a:cxn ang="T154">
                    <a:pos x="T68" y="T69"/>
                  </a:cxn>
                  <a:cxn ang="T155">
                    <a:pos x="T70" y="T71"/>
                  </a:cxn>
                  <a:cxn ang="T156">
                    <a:pos x="T72" y="T73"/>
                  </a:cxn>
                  <a:cxn ang="T157">
                    <a:pos x="T74" y="T75"/>
                  </a:cxn>
                  <a:cxn ang="T158">
                    <a:pos x="T76" y="T77"/>
                  </a:cxn>
                  <a:cxn ang="T159">
                    <a:pos x="T78" y="T79"/>
                  </a:cxn>
                  <a:cxn ang="T160">
                    <a:pos x="T80" y="T81"/>
                  </a:cxn>
                  <a:cxn ang="T161">
                    <a:pos x="T82" y="T83"/>
                  </a:cxn>
                  <a:cxn ang="T162">
                    <a:pos x="T84" y="T85"/>
                  </a:cxn>
                  <a:cxn ang="T163">
                    <a:pos x="T86" y="T87"/>
                  </a:cxn>
                  <a:cxn ang="T164">
                    <a:pos x="T88" y="T89"/>
                  </a:cxn>
                  <a:cxn ang="T165">
                    <a:pos x="T90" y="T91"/>
                  </a:cxn>
                  <a:cxn ang="T166">
                    <a:pos x="T92" y="T93"/>
                  </a:cxn>
                  <a:cxn ang="T167">
                    <a:pos x="T94" y="T95"/>
                  </a:cxn>
                  <a:cxn ang="T168">
                    <a:pos x="T96" y="T97"/>
                  </a:cxn>
                  <a:cxn ang="T169">
                    <a:pos x="T98" y="T99"/>
                  </a:cxn>
                  <a:cxn ang="T170">
                    <a:pos x="T100" y="T101"/>
                  </a:cxn>
                  <a:cxn ang="T171">
                    <a:pos x="T102" y="T103"/>
                  </a:cxn>
                  <a:cxn ang="T172">
                    <a:pos x="T104" y="T105"/>
                  </a:cxn>
                  <a:cxn ang="T173">
                    <a:pos x="T106" y="T107"/>
                  </a:cxn>
                  <a:cxn ang="T174">
                    <a:pos x="T108" y="T109"/>
                  </a:cxn>
                  <a:cxn ang="T175">
                    <a:pos x="T110" y="T111"/>
                  </a:cxn>
                  <a:cxn ang="T176">
                    <a:pos x="T112" y="T113"/>
                  </a:cxn>
                  <a:cxn ang="T177">
                    <a:pos x="T114" y="T115"/>
                  </a:cxn>
                  <a:cxn ang="T178">
                    <a:pos x="T116" y="T117"/>
                  </a:cxn>
                  <a:cxn ang="T179">
                    <a:pos x="T118" y="T119"/>
                  </a:cxn>
                </a:cxnLst>
                <a:rect l="T180" t="T181" r="T182" b="T183"/>
                <a:pathLst>
                  <a:path w="2344" h="1470">
                    <a:moveTo>
                      <a:pt x="1953" y="1470"/>
                    </a:moveTo>
                    <a:lnTo>
                      <a:pt x="1986" y="1362"/>
                    </a:lnTo>
                    <a:lnTo>
                      <a:pt x="2018" y="1254"/>
                    </a:lnTo>
                    <a:lnTo>
                      <a:pt x="2051" y="1146"/>
                    </a:lnTo>
                    <a:lnTo>
                      <a:pt x="2083" y="1038"/>
                    </a:lnTo>
                    <a:lnTo>
                      <a:pt x="2116" y="929"/>
                    </a:lnTo>
                    <a:lnTo>
                      <a:pt x="2149" y="821"/>
                    </a:lnTo>
                    <a:lnTo>
                      <a:pt x="2181" y="713"/>
                    </a:lnTo>
                    <a:lnTo>
                      <a:pt x="2214" y="605"/>
                    </a:lnTo>
                    <a:lnTo>
                      <a:pt x="2246" y="497"/>
                    </a:lnTo>
                    <a:lnTo>
                      <a:pt x="2279" y="389"/>
                    </a:lnTo>
                    <a:lnTo>
                      <a:pt x="2311" y="281"/>
                    </a:lnTo>
                    <a:lnTo>
                      <a:pt x="2344" y="172"/>
                    </a:lnTo>
                    <a:lnTo>
                      <a:pt x="2296" y="158"/>
                    </a:lnTo>
                    <a:lnTo>
                      <a:pt x="2249" y="145"/>
                    </a:lnTo>
                    <a:lnTo>
                      <a:pt x="2201" y="132"/>
                    </a:lnTo>
                    <a:lnTo>
                      <a:pt x="2153" y="120"/>
                    </a:lnTo>
                    <a:lnTo>
                      <a:pt x="2105" y="108"/>
                    </a:lnTo>
                    <a:lnTo>
                      <a:pt x="2057" y="97"/>
                    </a:lnTo>
                    <a:lnTo>
                      <a:pt x="2008" y="87"/>
                    </a:lnTo>
                    <a:lnTo>
                      <a:pt x="1960" y="77"/>
                    </a:lnTo>
                    <a:lnTo>
                      <a:pt x="1911" y="68"/>
                    </a:lnTo>
                    <a:lnTo>
                      <a:pt x="1862" y="59"/>
                    </a:lnTo>
                    <a:lnTo>
                      <a:pt x="1813" y="51"/>
                    </a:lnTo>
                    <a:lnTo>
                      <a:pt x="1764" y="43"/>
                    </a:lnTo>
                    <a:lnTo>
                      <a:pt x="1715" y="36"/>
                    </a:lnTo>
                    <a:lnTo>
                      <a:pt x="1666" y="30"/>
                    </a:lnTo>
                    <a:lnTo>
                      <a:pt x="1617" y="24"/>
                    </a:lnTo>
                    <a:lnTo>
                      <a:pt x="1568" y="19"/>
                    </a:lnTo>
                    <a:lnTo>
                      <a:pt x="1518" y="15"/>
                    </a:lnTo>
                    <a:lnTo>
                      <a:pt x="1469" y="11"/>
                    </a:lnTo>
                    <a:lnTo>
                      <a:pt x="1420" y="7"/>
                    </a:lnTo>
                    <a:lnTo>
                      <a:pt x="1370" y="5"/>
                    </a:lnTo>
                    <a:lnTo>
                      <a:pt x="1321" y="3"/>
                    </a:lnTo>
                    <a:lnTo>
                      <a:pt x="1271" y="1"/>
                    </a:lnTo>
                    <a:lnTo>
                      <a:pt x="1222" y="0"/>
                    </a:lnTo>
                    <a:lnTo>
                      <a:pt x="1172" y="0"/>
                    </a:lnTo>
                    <a:lnTo>
                      <a:pt x="1123" y="0"/>
                    </a:lnTo>
                    <a:lnTo>
                      <a:pt x="1073" y="1"/>
                    </a:lnTo>
                    <a:lnTo>
                      <a:pt x="1024" y="3"/>
                    </a:lnTo>
                    <a:lnTo>
                      <a:pt x="974" y="5"/>
                    </a:lnTo>
                    <a:lnTo>
                      <a:pt x="925" y="7"/>
                    </a:lnTo>
                    <a:lnTo>
                      <a:pt x="875" y="11"/>
                    </a:lnTo>
                    <a:lnTo>
                      <a:pt x="826" y="15"/>
                    </a:lnTo>
                    <a:lnTo>
                      <a:pt x="777" y="19"/>
                    </a:lnTo>
                    <a:lnTo>
                      <a:pt x="727" y="24"/>
                    </a:lnTo>
                    <a:lnTo>
                      <a:pt x="678" y="30"/>
                    </a:lnTo>
                    <a:lnTo>
                      <a:pt x="629" y="36"/>
                    </a:lnTo>
                    <a:lnTo>
                      <a:pt x="580" y="43"/>
                    </a:lnTo>
                    <a:lnTo>
                      <a:pt x="531" y="51"/>
                    </a:lnTo>
                    <a:lnTo>
                      <a:pt x="482" y="59"/>
                    </a:lnTo>
                    <a:lnTo>
                      <a:pt x="433" y="68"/>
                    </a:lnTo>
                    <a:lnTo>
                      <a:pt x="385" y="77"/>
                    </a:lnTo>
                    <a:lnTo>
                      <a:pt x="336" y="87"/>
                    </a:lnTo>
                    <a:lnTo>
                      <a:pt x="288" y="97"/>
                    </a:lnTo>
                    <a:lnTo>
                      <a:pt x="239" y="108"/>
                    </a:lnTo>
                    <a:lnTo>
                      <a:pt x="191" y="120"/>
                    </a:lnTo>
                    <a:lnTo>
                      <a:pt x="143" y="132"/>
                    </a:lnTo>
                    <a:lnTo>
                      <a:pt x="96" y="145"/>
                    </a:lnTo>
                    <a:lnTo>
                      <a:pt x="48" y="158"/>
                    </a:lnTo>
                    <a:lnTo>
                      <a:pt x="0" y="172"/>
                    </a:lnTo>
                    <a:lnTo>
                      <a:pt x="33" y="281"/>
                    </a:lnTo>
                    <a:lnTo>
                      <a:pt x="66" y="389"/>
                    </a:lnTo>
                    <a:lnTo>
                      <a:pt x="98" y="497"/>
                    </a:lnTo>
                    <a:lnTo>
                      <a:pt x="131" y="605"/>
                    </a:lnTo>
                    <a:lnTo>
                      <a:pt x="163" y="713"/>
                    </a:lnTo>
                    <a:lnTo>
                      <a:pt x="196" y="821"/>
                    </a:lnTo>
                    <a:lnTo>
                      <a:pt x="228" y="929"/>
                    </a:lnTo>
                    <a:lnTo>
                      <a:pt x="261" y="1038"/>
                    </a:lnTo>
                    <a:lnTo>
                      <a:pt x="293" y="1146"/>
                    </a:lnTo>
                    <a:lnTo>
                      <a:pt x="326" y="1254"/>
                    </a:lnTo>
                    <a:lnTo>
                      <a:pt x="358" y="1362"/>
                    </a:lnTo>
                    <a:lnTo>
                      <a:pt x="391" y="1470"/>
                    </a:lnTo>
                    <a:lnTo>
                      <a:pt x="423" y="1461"/>
                    </a:lnTo>
                    <a:lnTo>
                      <a:pt x="454" y="1452"/>
                    </a:lnTo>
                    <a:lnTo>
                      <a:pt x="486" y="1443"/>
                    </a:lnTo>
                    <a:lnTo>
                      <a:pt x="518" y="1435"/>
                    </a:lnTo>
                    <a:lnTo>
                      <a:pt x="550" y="1427"/>
                    </a:lnTo>
                    <a:lnTo>
                      <a:pt x="583" y="1420"/>
                    </a:lnTo>
                    <a:lnTo>
                      <a:pt x="615" y="1413"/>
                    </a:lnTo>
                    <a:lnTo>
                      <a:pt x="647" y="1406"/>
                    </a:lnTo>
                    <a:lnTo>
                      <a:pt x="680" y="1400"/>
                    </a:lnTo>
                    <a:lnTo>
                      <a:pt x="712" y="1394"/>
                    </a:lnTo>
                    <a:lnTo>
                      <a:pt x="745" y="1389"/>
                    </a:lnTo>
                    <a:lnTo>
                      <a:pt x="777" y="1384"/>
                    </a:lnTo>
                    <a:lnTo>
                      <a:pt x="810" y="1379"/>
                    </a:lnTo>
                    <a:lnTo>
                      <a:pt x="843" y="1375"/>
                    </a:lnTo>
                    <a:lnTo>
                      <a:pt x="876" y="1371"/>
                    </a:lnTo>
                    <a:lnTo>
                      <a:pt x="909" y="1368"/>
                    </a:lnTo>
                    <a:lnTo>
                      <a:pt x="941" y="1365"/>
                    </a:lnTo>
                    <a:lnTo>
                      <a:pt x="974" y="1362"/>
                    </a:lnTo>
                    <a:lnTo>
                      <a:pt x="1007" y="1360"/>
                    </a:lnTo>
                    <a:lnTo>
                      <a:pt x="1040" y="1358"/>
                    </a:lnTo>
                    <a:lnTo>
                      <a:pt x="1073" y="1357"/>
                    </a:lnTo>
                    <a:lnTo>
                      <a:pt x="1106" y="1356"/>
                    </a:lnTo>
                    <a:lnTo>
                      <a:pt x="1139" y="1355"/>
                    </a:lnTo>
                    <a:lnTo>
                      <a:pt x="1172" y="1355"/>
                    </a:lnTo>
                    <a:lnTo>
                      <a:pt x="1205" y="1355"/>
                    </a:lnTo>
                    <a:lnTo>
                      <a:pt x="1238" y="1356"/>
                    </a:lnTo>
                    <a:lnTo>
                      <a:pt x="1271" y="1357"/>
                    </a:lnTo>
                    <a:lnTo>
                      <a:pt x="1304" y="1358"/>
                    </a:lnTo>
                    <a:lnTo>
                      <a:pt x="1337" y="1360"/>
                    </a:lnTo>
                    <a:lnTo>
                      <a:pt x="1370" y="1362"/>
                    </a:lnTo>
                    <a:lnTo>
                      <a:pt x="1403" y="1365"/>
                    </a:lnTo>
                    <a:lnTo>
                      <a:pt x="1436" y="1368"/>
                    </a:lnTo>
                    <a:lnTo>
                      <a:pt x="1469" y="1371"/>
                    </a:lnTo>
                    <a:lnTo>
                      <a:pt x="1501" y="1375"/>
                    </a:lnTo>
                    <a:lnTo>
                      <a:pt x="1534" y="1379"/>
                    </a:lnTo>
                    <a:lnTo>
                      <a:pt x="1567" y="1384"/>
                    </a:lnTo>
                    <a:lnTo>
                      <a:pt x="1600" y="1389"/>
                    </a:lnTo>
                    <a:lnTo>
                      <a:pt x="1632" y="1394"/>
                    </a:lnTo>
                    <a:lnTo>
                      <a:pt x="1665" y="1400"/>
                    </a:lnTo>
                    <a:lnTo>
                      <a:pt x="1697" y="1406"/>
                    </a:lnTo>
                    <a:lnTo>
                      <a:pt x="1730" y="1413"/>
                    </a:lnTo>
                    <a:lnTo>
                      <a:pt x="1762" y="1420"/>
                    </a:lnTo>
                    <a:lnTo>
                      <a:pt x="1794" y="1427"/>
                    </a:lnTo>
                    <a:lnTo>
                      <a:pt x="1826" y="1435"/>
                    </a:lnTo>
                    <a:lnTo>
                      <a:pt x="1858" y="1443"/>
                    </a:lnTo>
                    <a:lnTo>
                      <a:pt x="1890" y="1452"/>
                    </a:lnTo>
                    <a:lnTo>
                      <a:pt x="1922" y="1461"/>
                    </a:lnTo>
                    <a:lnTo>
                      <a:pt x="1953" y="1470"/>
                    </a:lnTo>
                  </a:path>
                </a:pathLst>
              </a:custGeom>
              <a:solidFill>
                <a:srgbClr val="FFC000"/>
              </a:solidFill>
              <a:ln w="25400">
                <a:noFill/>
                <a:prstDash val="solid"/>
                <a:round/>
                <a:headEnd/>
                <a:tailEnd/>
              </a:ln>
              <a:effectLst>
                <a:outerShdw blurRad="44450" dist="27940" dir="5400000" algn="ctr">
                  <a:srgbClr val="000000">
                    <a:alpha val="32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balanced" dir="t">
                  <a:rot lat="0" lon="0" rev="8700000"/>
                </a:lightRig>
              </a:scene3d>
              <a:sp3d>
                <a:bevelT w="190500" h="38100"/>
              </a:sp3d>
            </xdr:spPr>
          </xdr:sp>
          <xdr:sp macro="" textlink="">
            <xdr:nvSpPr>
              <xdr:cNvPr id="144" name="Freeform 367"/>
              <xdr:cNvSpPr>
                <a:spLocks/>
              </xdr:cNvSpPr>
            </xdr:nvSpPr>
            <xdr:spPr bwMode="auto">
              <a:xfrm>
                <a:off x="1638524" y="3935368"/>
                <a:ext cx="673538" cy="597403"/>
              </a:xfrm>
              <a:custGeom>
                <a:avLst/>
                <a:gdLst>
                  <a:gd name="T0" fmla="*/ 2147483647 w 2342"/>
                  <a:gd name="T1" fmla="*/ 2147483647 h 2198"/>
                  <a:gd name="T2" fmla="*/ 2147483647 w 2342"/>
                  <a:gd name="T3" fmla="*/ 2147483647 h 2198"/>
                  <a:gd name="T4" fmla="*/ 2147483647 w 2342"/>
                  <a:gd name="T5" fmla="*/ 2147483647 h 2198"/>
                  <a:gd name="T6" fmla="*/ 2147483647 w 2342"/>
                  <a:gd name="T7" fmla="*/ 2147483647 h 2198"/>
                  <a:gd name="T8" fmla="*/ 2147483647 w 2342"/>
                  <a:gd name="T9" fmla="*/ 2147483647 h 2198"/>
                  <a:gd name="T10" fmla="*/ 2147483647 w 2342"/>
                  <a:gd name="T11" fmla="*/ 2147483647 h 2198"/>
                  <a:gd name="T12" fmla="*/ 2147483647 w 2342"/>
                  <a:gd name="T13" fmla="*/ 2147483647 h 2198"/>
                  <a:gd name="T14" fmla="*/ 2147483647 w 2342"/>
                  <a:gd name="T15" fmla="*/ 2147483647 h 2198"/>
                  <a:gd name="T16" fmla="*/ 2147483647 w 2342"/>
                  <a:gd name="T17" fmla="*/ 2147483647 h 2198"/>
                  <a:gd name="T18" fmla="*/ 2147483647 w 2342"/>
                  <a:gd name="T19" fmla="*/ 2147483647 h 2198"/>
                  <a:gd name="T20" fmla="*/ 2147483647 w 2342"/>
                  <a:gd name="T21" fmla="*/ 2147483647 h 2198"/>
                  <a:gd name="T22" fmla="*/ 2147483647 w 2342"/>
                  <a:gd name="T23" fmla="*/ 2147483647 h 2198"/>
                  <a:gd name="T24" fmla="*/ 2147483647 w 2342"/>
                  <a:gd name="T25" fmla="*/ 2147483647 h 2198"/>
                  <a:gd name="T26" fmla="*/ 2147483647 w 2342"/>
                  <a:gd name="T27" fmla="*/ 2147483647 h 2198"/>
                  <a:gd name="T28" fmla="*/ 2147483647 w 2342"/>
                  <a:gd name="T29" fmla="*/ 2147483647 h 2198"/>
                  <a:gd name="T30" fmla="*/ 2147483647 w 2342"/>
                  <a:gd name="T31" fmla="*/ 2147483647 h 2198"/>
                  <a:gd name="T32" fmla="*/ 2147483647 w 2342"/>
                  <a:gd name="T33" fmla="*/ 2147483647 h 2198"/>
                  <a:gd name="T34" fmla="*/ 2147483647 w 2342"/>
                  <a:gd name="T35" fmla="*/ 2147483647 h 2198"/>
                  <a:gd name="T36" fmla="*/ 2147483647 w 2342"/>
                  <a:gd name="T37" fmla="*/ 2147483647 h 2198"/>
                  <a:gd name="T38" fmla="*/ 2147483647 w 2342"/>
                  <a:gd name="T39" fmla="*/ 2147483647 h 2198"/>
                  <a:gd name="T40" fmla="*/ 2147483647 w 2342"/>
                  <a:gd name="T41" fmla="*/ 2147483647 h 2198"/>
                  <a:gd name="T42" fmla="*/ 2147483647 w 2342"/>
                  <a:gd name="T43" fmla="*/ 2147483647 h 2198"/>
                  <a:gd name="T44" fmla="*/ 2147483647 w 2342"/>
                  <a:gd name="T45" fmla="*/ 2147483647 h 2198"/>
                  <a:gd name="T46" fmla="*/ 2147483647 w 2342"/>
                  <a:gd name="T47" fmla="*/ 2147483647 h 2198"/>
                  <a:gd name="T48" fmla="*/ 2147483647 w 2342"/>
                  <a:gd name="T49" fmla="*/ 2147483647 h 2198"/>
                  <a:gd name="T50" fmla="*/ 2147483647 w 2342"/>
                  <a:gd name="T51" fmla="*/ 2147483647 h 2198"/>
                  <a:gd name="T52" fmla="*/ 2147483647 w 2342"/>
                  <a:gd name="T53" fmla="*/ 2147483647 h 2198"/>
                  <a:gd name="T54" fmla="*/ 2147483647 w 2342"/>
                  <a:gd name="T55" fmla="*/ 2147483647 h 2198"/>
                  <a:gd name="T56" fmla="*/ 2147483647 w 2342"/>
                  <a:gd name="T57" fmla="*/ 2147483647 h 2198"/>
                  <a:gd name="T58" fmla="*/ 2147483647 w 2342"/>
                  <a:gd name="T59" fmla="*/ 2147483647 h 2198"/>
                  <a:gd name="T60" fmla="*/ 2147483647 w 2342"/>
                  <a:gd name="T61" fmla="*/ 2147483647 h 2198"/>
                  <a:gd name="T62" fmla="*/ 2147483647 w 2342"/>
                  <a:gd name="T63" fmla="*/ 2147483647 h 2198"/>
                  <a:gd name="T64" fmla="*/ 2147483647 w 2342"/>
                  <a:gd name="T65" fmla="*/ 2147483647 h 2198"/>
                  <a:gd name="T66" fmla="*/ 2147483647 w 2342"/>
                  <a:gd name="T67" fmla="*/ 2147483647 h 2198"/>
                  <a:gd name="T68" fmla="*/ 2147483647 w 2342"/>
                  <a:gd name="T69" fmla="*/ 2147483647 h 2198"/>
                  <a:gd name="T70" fmla="*/ 2147483647 w 2342"/>
                  <a:gd name="T71" fmla="*/ 2147483647 h 2198"/>
                  <a:gd name="T72" fmla="*/ 2147483647 w 2342"/>
                  <a:gd name="T73" fmla="*/ 2147483647 h 2198"/>
                  <a:gd name="T74" fmla="*/ 2147483647 w 2342"/>
                  <a:gd name="T75" fmla="*/ 2147483647 h 2198"/>
                  <a:gd name="T76" fmla="*/ 2147483647 w 2342"/>
                  <a:gd name="T77" fmla="*/ 2147483647 h 2198"/>
                  <a:gd name="T78" fmla="*/ 2147483647 w 2342"/>
                  <a:gd name="T79" fmla="*/ 2147483647 h 2198"/>
                  <a:gd name="T80" fmla="*/ 2147483647 w 2342"/>
                  <a:gd name="T81" fmla="*/ 2147483647 h 2198"/>
                  <a:gd name="T82" fmla="*/ 2147483647 w 2342"/>
                  <a:gd name="T83" fmla="*/ 2147483647 h 2198"/>
                  <a:gd name="T84" fmla="*/ 2147483647 w 2342"/>
                  <a:gd name="T85" fmla="*/ 2147483647 h 2198"/>
                  <a:gd name="T86" fmla="*/ 2147483647 w 2342"/>
                  <a:gd name="T87" fmla="*/ 2147483647 h 2198"/>
                  <a:gd name="T88" fmla="*/ 2147483647 w 2342"/>
                  <a:gd name="T89" fmla="*/ 2147483647 h 2198"/>
                  <a:gd name="T90" fmla="*/ 2147483647 w 2342"/>
                  <a:gd name="T91" fmla="*/ 2147483647 h 2198"/>
                  <a:gd name="T92" fmla="*/ 2147483647 w 2342"/>
                  <a:gd name="T93" fmla="*/ 2147483647 h 2198"/>
                  <a:gd name="T94" fmla="*/ 2147483647 w 2342"/>
                  <a:gd name="T95" fmla="*/ 2147483647 h 2198"/>
                  <a:gd name="T96" fmla="*/ 2147483647 w 2342"/>
                  <a:gd name="T97" fmla="*/ 2147483647 h 2198"/>
                  <a:gd name="T98" fmla="*/ 2147483647 w 2342"/>
                  <a:gd name="T99" fmla="*/ 2147483647 h 2198"/>
                  <a:gd name="T100" fmla="*/ 2147483647 w 2342"/>
                  <a:gd name="T101" fmla="*/ 2147483647 h 2198"/>
                  <a:gd name="T102" fmla="*/ 2147483647 w 2342"/>
                  <a:gd name="T103" fmla="*/ 2147483647 h 2198"/>
                  <a:gd name="T104" fmla="*/ 2147483647 w 2342"/>
                  <a:gd name="T105" fmla="*/ 2147483647 h 2198"/>
                  <a:gd name="T106" fmla="*/ 2147483647 w 2342"/>
                  <a:gd name="T107" fmla="*/ 2147483647 h 2198"/>
                  <a:gd name="T108" fmla="*/ 2147483647 w 2342"/>
                  <a:gd name="T109" fmla="*/ 2147483647 h 2198"/>
                  <a:gd name="T110" fmla="*/ 2147483647 w 2342"/>
                  <a:gd name="T111" fmla="*/ 2147483647 h 2198"/>
                  <a:gd name="T112" fmla="*/ 2147483647 w 2342"/>
                  <a:gd name="T113" fmla="*/ 2147483647 h 2198"/>
                  <a:gd name="T114" fmla="*/ 2147483647 w 2342"/>
                  <a:gd name="T115" fmla="*/ 2147483647 h 2198"/>
                  <a:gd name="T116" fmla="*/ 2147483647 w 2342"/>
                  <a:gd name="T117" fmla="*/ 2147483647 h 2198"/>
                  <a:gd name="T118" fmla="*/ 2147483647 w 2342"/>
                  <a:gd name="T119" fmla="*/ 2147483647 h 2198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  <a:gd name="T132" fmla="*/ 0 60000 65536"/>
                  <a:gd name="T133" fmla="*/ 0 60000 65536"/>
                  <a:gd name="T134" fmla="*/ 0 60000 65536"/>
                  <a:gd name="T135" fmla="*/ 0 60000 65536"/>
                  <a:gd name="T136" fmla="*/ 0 60000 65536"/>
                  <a:gd name="T137" fmla="*/ 0 60000 65536"/>
                  <a:gd name="T138" fmla="*/ 0 60000 65536"/>
                  <a:gd name="T139" fmla="*/ 0 60000 65536"/>
                  <a:gd name="T140" fmla="*/ 0 60000 65536"/>
                  <a:gd name="T141" fmla="*/ 0 60000 65536"/>
                  <a:gd name="T142" fmla="*/ 0 60000 65536"/>
                  <a:gd name="T143" fmla="*/ 0 60000 65536"/>
                  <a:gd name="T144" fmla="*/ 0 60000 65536"/>
                  <a:gd name="T145" fmla="*/ 0 60000 65536"/>
                  <a:gd name="T146" fmla="*/ 0 60000 65536"/>
                  <a:gd name="T147" fmla="*/ 0 60000 65536"/>
                  <a:gd name="T148" fmla="*/ 0 60000 65536"/>
                  <a:gd name="T149" fmla="*/ 0 60000 65536"/>
                  <a:gd name="T150" fmla="*/ 0 60000 65536"/>
                  <a:gd name="T151" fmla="*/ 0 60000 65536"/>
                  <a:gd name="T152" fmla="*/ 0 60000 65536"/>
                  <a:gd name="T153" fmla="*/ 0 60000 65536"/>
                  <a:gd name="T154" fmla="*/ 0 60000 65536"/>
                  <a:gd name="T155" fmla="*/ 0 60000 65536"/>
                  <a:gd name="T156" fmla="*/ 0 60000 65536"/>
                  <a:gd name="T157" fmla="*/ 0 60000 65536"/>
                  <a:gd name="T158" fmla="*/ 0 60000 65536"/>
                  <a:gd name="T159" fmla="*/ 0 60000 65536"/>
                  <a:gd name="T160" fmla="*/ 0 60000 65536"/>
                  <a:gd name="T161" fmla="*/ 0 60000 65536"/>
                  <a:gd name="T162" fmla="*/ 0 60000 65536"/>
                  <a:gd name="T163" fmla="*/ 0 60000 65536"/>
                  <a:gd name="T164" fmla="*/ 0 60000 65536"/>
                  <a:gd name="T165" fmla="*/ 0 60000 65536"/>
                  <a:gd name="T166" fmla="*/ 0 60000 65536"/>
                  <a:gd name="T167" fmla="*/ 0 60000 65536"/>
                  <a:gd name="T168" fmla="*/ 0 60000 65536"/>
                  <a:gd name="T169" fmla="*/ 0 60000 65536"/>
                  <a:gd name="T170" fmla="*/ 0 60000 65536"/>
                  <a:gd name="T171" fmla="*/ 0 60000 65536"/>
                  <a:gd name="T172" fmla="*/ 0 60000 65536"/>
                  <a:gd name="T173" fmla="*/ 0 60000 65536"/>
                  <a:gd name="T174" fmla="*/ 0 60000 65536"/>
                  <a:gd name="T175" fmla="*/ 0 60000 65536"/>
                  <a:gd name="T176" fmla="*/ 0 60000 65536"/>
                  <a:gd name="T177" fmla="*/ 0 60000 65536"/>
                  <a:gd name="T178" fmla="*/ 0 60000 65536"/>
                  <a:gd name="T179" fmla="*/ 0 60000 65536"/>
                  <a:gd name="T180" fmla="*/ 0 w 2342"/>
                  <a:gd name="T181" fmla="*/ 0 h 2198"/>
                  <a:gd name="T182" fmla="*/ 2342 w 2342"/>
                  <a:gd name="T183" fmla="*/ 2198 h 2198"/>
                </a:gdLst>
                <a:ahLst/>
                <a:cxnLst>
                  <a:cxn ang="T120">
                    <a:pos x="T0" y="T1"/>
                  </a:cxn>
                  <a:cxn ang="T121">
                    <a:pos x="T2" y="T3"/>
                  </a:cxn>
                  <a:cxn ang="T122">
                    <a:pos x="T4" y="T5"/>
                  </a:cxn>
                  <a:cxn ang="T123">
                    <a:pos x="T6" y="T7"/>
                  </a:cxn>
                  <a:cxn ang="T124">
                    <a:pos x="T8" y="T9"/>
                  </a:cxn>
                  <a:cxn ang="T125">
                    <a:pos x="T10" y="T11"/>
                  </a:cxn>
                  <a:cxn ang="T126">
                    <a:pos x="T12" y="T13"/>
                  </a:cxn>
                  <a:cxn ang="T127">
                    <a:pos x="T14" y="T15"/>
                  </a:cxn>
                  <a:cxn ang="T128">
                    <a:pos x="T16" y="T17"/>
                  </a:cxn>
                  <a:cxn ang="T129">
                    <a:pos x="T18" y="T19"/>
                  </a:cxn>
                  <a:cxn ang="T130">
                    <a:pos x="T20" y="T21"/>
                  </a:cxn>
                  <a:cxn ang="T131">
                    <a:pos x="T22" y="T23"/>
                  </a:cxn>
                  <a:cxn ang="T132">
                    <a:pos x="T24" y="T25"/>
                  </a:cxn>
                  <a:cxn ang="T133">
                    <a:pos x="T26" y="T27"/>
                  </a:cxn>
                  <a:cxn ang="T134">
                    <a:pos x="T28" y="T29"/>
                  </a:cxn>
                  <a:cxn ang="T135">
                    <a:pos x="T30" y="T31"/>
                  </a:cxn>
                  <a:cxn ang="T136">
                    <a:pos x="T32" y="T33"/>
                  </a:cxn>
                  <a:cxn ang="T137">
                    <a:pos x="T34" y="T35"/>
                  </a:cxn>
                  <a:cxn ang="T138">
                    <a:pos x="T36" y="T37"/>
                  </a:cxn>
                  <a:cxn ang="T139">
                    <a:pos x="T38" y="T39"/>
                  </a:cxn>
                  <a:cxn ang="T140">
                    <a:pos x="T40" y="T41"/>
                  </a:cxn>
                  <a:cxn ang="T141">
                    <a:pos x="T42" y="T43"/>
                  </a:cxn>
                  <a:cxn ang="T142">
                    <a:pos x="T44" y="T45"/>
                  </a:cxn>
                  <a:cxn ang="T143">
                    <a:pos x="T46" y="T47"/>
                  </a:cxn>
                  <a:cxn ang="T144">
                    <a:pos x="T48" y="T49"/>
                  </a:cxn>
                  <a:cxn ang="T145">
                    <a:pos x="T50" y="T51"/>
                  </a:cxn>
                  <a:cxn ang="T146">
                    <a:pos x="T52" y="T53"/>
                  </a:cxn>
                  <a:cxn ang="T147">
                    <a:pos x="T54" y="T55"/>
                  </a:cxn>
                  <a:cxn ang="T148">
                    <a:pos x="T56" y="T57"/>
                  </a:cxn>
                  <a:cxn ang="T149">
                    <a:pos x="T58" y="T59"/>
                  </a:cxn>
                  <a:cxn ang="T150">
                    <a:pos x="T60" y="T61"/>
                  </a:cxn>
                  <a:cxn ang="T151">
                    <a:pos x="T62" y="T63"/>
                  </a:cxn>
                  <a:cxn ang="T152">
                    <a:pos x="T64" y="T65"/>
                  </a:cxn>
                  <a:cxn ang="T153">
                    <a:pos x="T66" y="T67"/>
                  </a:cxn>
                  <a:cxn ang="T154">
                    <a:pos x="T68" y="T69"/>
                  </a:cxn>
                  <a:cxn ang="T155">
                    <a:pos x="T70" y="T71"/>
                  </a:cxn>
                  <a:cxn ang="T156">
                    <a:pos x="T72" y="T73"/>
                  </a:cxn>
                  <a:cxn ang="T157">
                    <a:pos x="T74" y="T75"/>
                  </a:cxn>
                  <a:cxn ang="T158">
                    <a:pos x="T76" y="T77"/>
                  </a:cxn>
                  <a:cxn ang="T159">
                    <a:pos x="T78" y="T79"/>
                  </a:cxn>
                  <a:cxn ang="T160">
                    <a:pos x="T80" y="T81"/>
                  </a:cxn>
                  <a:cxn ang="T161">
                    <a:pos x="T82" y="T83"/>
                  </a:cxn>
                  <a:cxn ang="T162">
                    <a:pos x="T84" y="T85"/>
                  </a:cxn>
                  <a:cxn ang="T163">
                    <a:pos x="T86" y="T87"/>
                  </a:cxn>
                  <a:cxn ang="T164">
                    <a:pos x="T88" y="T89"/>
                  </a:cxn>
                  <a:cxn ang="T165">
                    <a:pos x="T90" y="T91"/>
                  </a:cxn>
                  <a:cxn ang="T166">
                    <a:pos x="T92" y="T93"/>
                  </a:cxn>
                  <a:cxn ang="T167">
                    <a:pos x="T94" y="T95"/>
                  </a:cxn>
                  <a:cxn ang="T168">
                    <a:pos x="T96" y="T97"/>
                  </a:cxn>
                  <a:cxn ang="T169">
                    <a:pos x="T98" y="T99"/>
                  </a:cxn>
                  <a:cxn ang="T170">
                    <a:pos x="T100" y="T101"/>
                  </a:cxn>
                  <a:cxn ang="T171">
                    <a:pos x="T102" y="T103"/>
                  </a:cxn>
                  <a:cxn ang="T172">
                    <a:pos x="T104" y="T105"/>
                  </a:cxn>
                  <a:cxn ang="T173">
                    <a:pos x="T106" y="T107"/>
                  </a:cxn>
                  <a:cxn ang="T174">
                    <a:pos x="T108" y="T109"/>
                  </a:cxn>
                  <a:cxn ang="T175">
                    <a:pos x="T110" y="T111"/>
                  </a:cxn>
                  <a:cxn ang="T176">
                    <a:pos x="T112" y="T113"/>
                  </a:cxn>
                  <a:cxn ang="T177">
                    <a:pos x="T114" y="T115"/>
                  </a:cxn>
                  <a:cxn ang="T178">
                    <a:pos x="T116" y="T117"/>
                  </a:cxn>
                  <a:cxn ang="T179">
                    <a:pos x="T118" y="T119"/>
                  </a:cxn>
                </a:cxnLst>
                <a:rect l="T180" t="T181" r="T182" b="T183"/>
                <a:pathLst>
                  <a:path w="2342" h="2198">
                    <a:moveTo>
                      <a:pt x="1264" y="2198"/>
                    </a:moveTo>
                    <a:lnTo>
                      <a:pt x="1354" y="2130"/>
                    </a:lnTo>
                    <a:lnTo>
                      <a:pt x="1443" y="2061"/>
                    </a:lnTo>
                    <a:lnTo>
                      <a:pt x="1533" y="1993"/>
                    </a:lnTo>
                    <a:lnTo>
                      <a:pt x="1623" y="1924"/>
                    </a:lnTo>
                    <a:lnTo>
                      <a:pt x="1713" y="1856"/>
                    </a:lnTo>
                    <a:lnTo>
                      <a:pt x="1803" y="1788"/>
                    </a:lnTo>
                    <a:lnTo>
                      <a:pt x="1893" y="1719"/>
                    </a:lnTo>
                    <a:lnTo>
                      <a:pt x="1983" y="1651"/>
                    </a:lnTo>
                    <a:lnTo>
                      <a:pt x="2073" y="1583"/>
                    </a:lnTo>
                    <a:lnTo>
                      <a:pt x="2163" y="1514"/>
                    </a:lnTo>
                    <a:lnTo>
                      <a:pt x="2252" y="1446"/>
                    </a:lnTo>
                    <a:lnTo>
                      <a:pt x="2342" y="1378"/>
                    </a:lnTo>
                    <a:lnTo>
                      <a:pt x="2312" y="1338"/>
                    </a:lnTo>
                    <a:lnTo>
                      <a:pt x="2282" y="1300"/>
                    </a:lnTo>
                    <a:lnTo>
                      <a:pt x="2250" y="1261"/>
                    </a:lnTo>
                    <a:lnTo>
                      <a:pt x="2219" y="1223"/>
                    </a:lnTo>
                    <a:lnTo>
                      <a:pt x="2187" y="1185"/>
                    </a:lnTo>
                    <a:lnTo>
                      <a:pt x="2154" y="1148"/>
                    </a:lnTo>
                    <a:lnTo>
                      <a:pt x="2121" y="1111"/>
                    </a:lnTo>
                    <a:lnTo>
                      <a:pt x="2088" y="1075"/>
                    </a:lnTo>
                    <a:lnTo>
                      <a:pt x="2054" y="1038"/>
                    </a:lnTo>
                    <a:lnTo>
                      <a:pt x="2019" y="1003"/>
                    </a:lnTo>
                    <a:lnTo>
                      <a:pt x="1985" y="967"/>
                    </a:lnTo>
                    <a:lnTo>
                      <a:pt x="1949" y="933"/>
                    </a:lnTo>
                    <a:lnTo>
                      <a:pt x="1914" y="898"/>
                    </a:lnTo>
                    <a:lnTo>
                      <a:pt x="1878" y="864"/>
                    </a:lnTo>
                    <a:lnTo>
                      <a:pt x="1841" y="831"/>
                    </a:lnTo>
                    <a:lnTo>
                      <a:pt x="1805" y="797"/>
                    </a:lnTo>
                    <a:lnTo>
                      <a:pt x="1767" y="765"/>
                    </a:lnTo>
                    <a:lnTo>
                      <a:pt x="1730" y="733"/>
                    </a:lnTo>
                    <a:lnTo>
                      <a:pt x="1692" y="701"/>
                    </a:lnTo>
                    <a:lnTo>
                      <a:pt x="1653" y="670"/>
                    </a:lnTo>
                    <a:lnTo>
                      <a:pt x="1614" y="639"/>
                    </a:lnTo>
                    <a:lnTo>
                      <a:pt x="1575" y="609"/>
                    </a:lnTo>
                    <a:lnTo>
                      <a:pt x="1536" y="579"/>
                    </a:lnTo>
                    <a:lnTo>
                      <a:pt x="1496" y="549"/>
                    </a:lnTo>
                    <a:lnTo>
                      <a:pt x="1456" y="521"/>
                    </a:lnTo>
                    <a:lnTo>
                      <a:pt x="1415" y="492"/>
                    </a:lnTo>
                    <a:lnTo>
                      <a:pt x="1374" y="464"/>
                    </a:lnTo>
                    <a:lnTo>
                      <a:pt x="1333" y="437"/>
                    </a:lnTo>
                    <a:lnTo>
                      <a:pt x="1291" y="410"/>
                    </a:lnTo>
                    <a:lnTo>
                      <a:pt x="1249" y="384"/>
                    </a:lnTo>
                    <a:lnTo>
                      <a:pt x="1207" y="358"/>
                    </a:lnTo>
                    <a:lnTo>
                      <a:pt x="1165" y="333"/>
                    </a:lnTo>
                    <a:lnTo>
                      <a:pt x="1122" y="308"/>
                    </a:lnTo>
                    <a:lnTo>
                      <a:pt x="1079" y="283"/>
                    </a:lnTo>
                    <a:lnTo>
                      <a:pt x="1035" y="260"/>
                    </a:lnTo>
                    <a:lnTo>
                      <a:pt x="991" y="236"/>
                    </a:lnTo>
                    <a:lnTo>
                      <a:pt x="947" y="214"/>
                    </a:lnTo>
                    <a:lnTo>
                      <a:pt x="903" y="192"/>
                    </a:lnTo>
                    <a:lnTo>
                      <a:pt x="858" y="170"/>
                    </a:lnTo>
                    <a:lnTo>
                      <a:pt x="813" y="149"/>
                    </a:lnTo>
                    <a:lnTo>
                      <a:pt x="768" y="128"/>
                    </a:lnTo>
                    <a:lnTo>
                      <a:pt x="723" y="108"/>
                    </a:lnTo>
                    <a:lnTo>
                      <a:pt x="678" y="89"/>
                    </a:lnTo>
                    <a:lnTo>
                      <a:pt x="632" y="70"/>
                    </a:lnTo>
                    <a:lnTo>
                      <a:pt x="586" y="52"/>
                    </a:lnTo>
                    <a:lnTo>
                      <a:pt x="540" y="34"/>
                    </a:lnTo>
                    <a:lnTo>
                      <a:pt x="493" y="17"/>
                    </a:lnTo>
                    <a:lnTo>
                      <a:pt x="447" y="0"/>
                    </a:lnTo>
                    <a:lnTo>
                      <a:pt x="409" y="107"/>
                    </a:lnTo>
                    <a:lnTo>
                      <a:pt x="372" y="213"/>
                    </a:lnTo>
                    <a:lnTo>
                      <a:pt x="335" y="320"/>
                    </a:lnTo>
                    <a:lnTo>
                      <a:pt x="298" y="427"/>
                    </a:lnTo>
                    <a:lnTo>
                      <a:pt x="260" y="533"/>
                    </a:lnTo>
                    <a:lnTo>
                      <a:pt x="223" y="640"/>
                    </a:lnTo>
                    <a:lnTo>
                      <a:pt x="186" y="747"/>
                    </a:lnTo>
                    <a:lnTo>
                      <a:pt x="149" y="853"/>
                    </a:lnTo>
                    <a:lnTo>
                      <a:pt x="111" y="960"/>
                    </a:lnTo>
                    <a:lnTo>
                      <a:pt x="74" y="1066"/>
                    </a:lnTo>
                    <a:lnTo>
                      <a:pt x="37" y="1173"/>
                    </a:lnTo>
                    <a:lnTo>
                      <a:pt x="0" y="1280"/>
                    </a:lnTo>
                    <a:lnTo>
                      <a:pt x="31" y="1291"/>
                    </a:lnTo>
                    <a:lnTo>
                      <a:pt x="62" y="1302"/>
                    </a:lnTo>
                    <a:lnTo>
                      <a:pt x="93" y="1314"/>
                    </a:lnTo>
                    <a:lnTo>
                      <a:pt x="123" y="1326"/>
                    </a:lnTo>
                    <a:lnTo>
                      <a:pt x="154" y="1339"/>
                    </a:lnTo>
                    <a:lnTo>
                      <a:pt x="184" y="1352"/>
                    </a:lnTo>
                    <a:lnTo>
                      <a:pt x="214" y="1365"/>
                    </a:lnTo>
                    <a:lnTo>
                      <a:pt x="244" y="1379"/>
                    </a:lnTo>
                    <a:lnTo>
                      <a:pt x="274" y="1393"/>
                    </a:lnTo>
                    <a:lnTo>
                      <a:pt x="304" y="1407"/>
                    </a:lnTo>
                    <a:lnTo>
                      <a:pt x="334" y="1422"/>
                    </a:lnTo>
                    <a:lnTo>
                      <a:pt x="363" y="1437"/>
                    </a:lnTo>
                    <a:lnTo>
                      <a:pt x="392" y="1453"/>
                    </a:lnTo>
                    <a:lnTo>
                      <a:pt x="421" y="1468"/>
                    </a:lnTo>
                    <a:lnTo>
                      <a:pt x="450" y="1485"/>
                    </a:lnTo>
                    <a:lnTo>
                      <a:pt x="478" y="1501"/>
                    </a:lnTo>
                    <a:lnTo>
                      <a:pt x="507" y="1518"/>
                    </a:lnTo>
                    <a:lnTo>
                      <a:pt x="535" y="1535"/>
                    </a:lnTo>
                    <a:lnTo>
                      <a:pt x="563" y="1553"/>
                    </a:lnTo>
                    <a:lnTo>
                      <a:pt x="591" y="1571"/>
                    </a:lnTo>
                    <a:lnTo>
                      <a:pt x="618" y="1589"/>
                    </a:lnTo>
                    <a:lnTo>
                      <a:pt x="645" y="1608"/>
                    </a:lnTo>
                    <a:lnTo>
                      <a:pt x="672" y="1626"/>
                    </a:lnTo>
                    <a:lnTo>
                      <a:pt x="699" y="1646"/>
                    </a:lnTo>
                    <a:lnTo>
                      <a:pt x="726" y="1665"/>
                    </a:lnTo>
                    <a:lnTo>
                      <a:pt x="752" y="1685"/>
                    </a:lnTo>
                    <a:lnTo>
                      <a:pt x="778" y="1705"/>
                    </a:lnTo>
                    <a:lnTo>
                      <a:pt x="804" y="1726"/>
                    </a:lnTo>
                    <a:lnTo>
                      <a:pt x="830" y="1747"/>
                    </a:lnTo>
                    <a:lnTo>
                      <a:pt x="855" y="1768"/>
                    </a:lnTo>
                    <a:lnTo>
                      <a:pt x="880" y="1789"/>
                    </a:lnTo>
                    <a:lnTo>
                      <a:pt x="905" y="1811"/>
                    </a:lnTo>
                    <a:lnTo>
                      <a:pt x="930" y="1833"/>
                    </a:lnTo>
                    <a:lnTo>
                      <a:pt x="954" y="1856"/>
                    </a:lnTo>
                    <a:lnTo>
                      <a:pt x="978" y="1878"/>
                    </a:lnTo>
                    <a:lnTo>
                      <a:pt x="1002" y="1901"/>
                    </a:lnTo>
                    <a:lnTo>
                      <a:pt x="1025" y="1924"/>
                    </a:lnTo>
                    <a:lnTo>
                      <a:pt x="1048" y="1948"/>
                    </a:lnTo>
                    <a:lnTo>
                      <a:pt x="1071" y="1972"/>
                    </a:lnTo>
                    <a:lnTo>
                      <a:pt x="1094" y="1996"/>
                    </a:lnTo>
                    <a:lnTo>
                      <a:pt x="1116" y="2020"/>
                    </a:lnTo>
                    <a:lnTo>
                      <a:pt x="1138" y="2045"/>
                    </a:lnTo>
                    <a:lnTo>
                      <a:pt x="1160" y="2070"/>
                    </a:lnTo>
                    <a:lnTo>
                      <a:pt x="1181" y="2095"/>
                    </a:lnTo>
                    <a:lnTo>
                      <a:pt x="1202" y="2120"/>
                    </a:lnTo>
                    <a:lnTo>
                      <a:pt x="1223" y="2146"/>
                    </a:lnTo>
                    <a:lnTo>
                      <a:pt x="1244" y="2172"/>
                    </a:lnTo>
                    <a:lnTo>
                      <a:pt x="1264" y="2198"/>
                    </a:lnTo>
                  </a:path>
                </a:pathLst>
              </a:custGeom>
              <a:solidFill>
                <a:srgbClr val="FF6600"/>
              </a:solidFill>
              <a:ln w="25400">
                <a:noFill/>
                <a:prstDash val="solid"/>
                <a:round/>
                <a:headEnd/>
                <a:tailEnd/>
              </a:ln>
              <a:effectLst>
                <a:outerShdw blurRad="44450" dist="27940" dir="5400000" algn="ctr">
                  <a:srgbClr val="000000">
                    <a:alpha val="32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balanced" dir="t">
                  <a:rot lat="0" lon="0" rev="8700000"/>
                </a:lightRig>
              </a:scene3d>
              <a:sp3d>
                <a:bevelT w="190500" h="38100"/>
              </a:sp3d>
            </xdr:spPr>
          </xdr:sp>
          <xdr:sp macro="" textlink="">
            <xdr:nvSpPr>
              <xdr:cNvPr id="145" name="Freeform 372"/>
              <xdr:cNvSpPr>
                <a:spLocks/>
              </xdr:cNvSpPr>
            </xdr:nvSpPr>
            <xdr:spPr bwMode="auto">
              <a:xfrm>
                <a:off x="2021846" y="4348766"/>
                <a:ext cx="528440" cy="613711"/>
              </a:xfrm>
              <a:custGeom>
                <a:avLst/>
                <a:gdLst>
                  <a:gd name="T0" fmla="*/ 2147483647 w 1838"/>
                  <a:gd name="T1" fmla="*/ 2147483647 h 2258"/>
                  <a:gd name="T2" fmla="*/ 2147483647 w 1838"/>
                  <a:gd name="T3" fmla="*/ 2147483647 h 2258"/>
                  <a:gd name="T4" fmla="*/ 2147483647 w 1838"/>
                  <a:gd name="T5" fmla="*/ 2147483647 h 2258"/>
                  <a:gd name="T6" fmla="*/ 2147483647 w 1838"/>
                  <a:gd name="T7" fmla="*/ 2147483647 h 2258"/>
                  <a:gd name="T8" fmla="*/ 2147483647 w 1838"/>
                  <a:gd name="T9" fmla="*/ 2147483647 h 2258"/>
                  <a:gd name="T10" fmla="*/ 2147483647 w 1838"/>
                  <a:gd name="T11" fmla="*/ 2147483647 h 2258"/>
                  <a:gd name="T12" fmla="*/ 2147483647 w 1838"/>
                  <a:gd name="T13" fmla="*/ 2147483647 h 2258"/>
                  <a:gd name="T14" fmla="*/ 2147483647 w 1838"/>
                  <a:gd name="T15" fmla="*/ 2147483647 h 2258"/>
                  <a:gd name="T16" fmla="*/ 2147483647 w 1838"/>
                  <a:gd name="T17" fmla="*/ 2147483647 h 2258"/>
                  <a:gd name="T18" fmla="*/ 2147483647 w 1838"/>
                  <a:gd name="T19" fmla="*/ 2147483647 h 2258"/>
                  <a:gd name="T20" fmla="*/ 2147483647 w 1838"/>
                  <a:gd name="T21" fmla="*/ 2147483647 h 2258"/>
                  <a:gd name="T22" fmla="*/ 2147483647 w 1838"/>
                  <a:gd name="T23" fmla="*/ 2147483647 h 2258"/>
                  <a:gd name="T24" fmla="*/ 2147483647 w 1838"/>
                  <a:gd name="T25" fmla="*/ 2147483647 h 2258"/>
                  <a:gd name="T26" fmla="*/ 2147483647 w 1838"/>
                  <a:gd name="T27" fmla="*/ 2147483647 h 2258"/>
                  <a:gd name="T28" fmla="*/ 2147483647 w 1838"/>
                  <a:gd name="T29" fmla="*/ 2147483647 h 2258"/>
                  <a:gd name="T30" fmla="*/ 2147483647 w 1838"/>
                  <a:gd name="T31" fmla="*/ 2147483647 h 2258"/>
                  <a:gd name="T32" fmla="*/ 2147483647 w 1838"/>
                  <a:gd name="T33" fmla="*/ 2147483647 h 2258"/>
                  <a:gd name="T34" fmla="*/ 2147483647 w 1838"/>
                  <a:gd name="T35" fmla="*/ 2147483647 h 2258"/>
                  <a:gd name="T36" fmla="*/ 2147483647 w 1838"/>
                  <a:gd name="T37" fmla="*/ 2147483647 h 2258"/>
                  <a:gd name="T38" fmla="*/ 2147483647 w 1838"/>
                  <a:gd name="T39" fmla="*/ 2147483647 h 2258"/>
                  <a:gd name="T40" fmla="*/ 2147483647 w 1838"/>
                  <a:gd name="T41" fmla="*/ 2147483647 h 2258"/>
                  <a:gd name="T42" fmla="*/ 2147483647 w 1838"/>
                  <a:gd name="T43" fmla="*/ 2147483647 h 2258"/>
                  <a:gd name="T44" fmla="*/ 2147483647 w 1838"/>
                  <a:gd name="T45" fmla="*/ 2147483647 h 2258"/>
                  <a:gd name="T46" fmla="*/ 2147483647 w 1838"/>
                  <a:gd name="T47" fmla="*/ 2147483647 h 2258"/>
                  <a:gd name="T48" fmla="*/ 2147483647 w 1838"/>
                  <a:gd name="T49" fmla="*/ 2147483647 h 2258"/>
                  <a:gd name="T50" fmla="*/ 2147483647 w 1838"/>
                  <a:gd name="T51" fmla="*/ 2147483647 h 2258"/>
                  <a:gd name="T52" fmla="*/ 2147483647 w 1838"/>
                  <a:gd name="T53" fmla="*/ 2147483647 h 2258"/>
                  <a:gd name="T54" fmla="*/ 2147483647 w 1838"/>
                  <a:gd name="T55" fmla="*/ 2147483647 h 2258"/>
                  <a:gd name="T56" fmla="*/ 2147483647 w 1838"/>
                  <a:gd name="T57" fmla="*/ 2147483647 h 2258"/>
                  <a:gd name="T58" fmla="*/ 2147483647 w 1838"/>
                  <a:gd name="T59" fmla="*/ 2147483647 h 2258"/>
                  <a:gd name="T60" fmla="*/ 2147483647 w 1838"/>
                  <a:gd name="T61" fmla="*/ 2147483647 h 2258"/>
                  <a:gd name="T62" fmla="*/ 2147483647 w 1838"/>
                  <a:gd name="T63" fmla="*/ 2147483647 h 2258"/>
                  <a:gd name="T64" fmla="*/ 2147483647 w 1838"/>
                  <a:gd name="T65" fmla="*/ 2147483647 h 2258"/>
                  <a:gd name="T66" fmla="*/ 2147483647 w 1838"/>
                  <a:gd name="T67" fmla="*/ 2147483647 h 2258"/>
                  <a:gd name="T68" fmla="*/ 2147483647 w 1838"/>
                  <a:gd name="T69" fmla="*/ 2147483647 h 2258"/>
                  <a:gd name="T70" fmla="*/ 2147483647 w 1838"/>
                  <a:gd name="T71" fmla="*/ 2147483647 h 2258"/>
                  <a:gd name="T72" fmla="*/ 2147483647 w 1838"/>
                  <a:gd name="T73" fmla="*/ 2147483647 h 2258"/>
                  <a:gd name="T74" fmla="*/ 2147483647 w 1838"/>
                  <a:gd name="T75" fmla="*/ 2147483647 h 2258"/>
                  <a:gd name="T76" fmla="*/ 2147483647 w 1838"/>
                  <a:gd name="T77" fmla="*/ 2147483647 h 2258"/>
                  <a:gd name="T78" fmla="*/ 2147483647 w 1838"/>
                  <a:gd name="T79" fmla="*/ 2147483647 h 2258"/>
                  <a:gd name="T80" fmla="*/ 2147483647 w 1838"/>
                  <a:gd name="T81" fmla="*/ 2147483647 h 2258"/>
                  <a:gd name="T82" fmla="*/ 2147483647 w 1838"/>
                  <a:gd name="T83" fmla="*/ 2147483647 h 2258"/>
                  <a:gd name="T84" fmla="*/ 2147483647 w 1838"/>
                  <a:gd name="T85" fmla="*/ 2147483647 h 2258"/>
                  <a:gd name="T86" fmla="*/ 2147483647 w 1838"/>
                  <a:gd name="T87" fmla="*/ 2147483647 h 2258"/>
                  <a:gd name="T88" fmla="*/ 2147483647 w 1838"/>
                  <a:gd name="T89" fmla="*/ 2147483647 h 2258"/>
                  <a:gd name="T90" fmla="*/ 2147483647 w 1838"/>
                  <a:gd name="T91" fmla="*/ 2147483647 h 2258"/>
                  <a:gd name="T92" fmla="*/ 2147483647 w 1838"/>
                  <a:gd name="T93" fmla="*/ 2147483647 h 2258"/>
                  <a:gd name="T94" fmla="*/ 2147483647 w 1838"/>
                  <a:gd name="T95" fmla="*/ 2147483647 h 2258"/>
                  <a:gd name="T96" fmla="*/ 2147483647 w 1838"/>
                  <a:gd name="T97" fmla="*/ 2147483647 h 2258"/>
                  <a:gd name="T98" fmla="*/ 2147483647 w 1838"/>
                  <a:gd name="T99" fmla="*/ 2147483647 h 2258"/>
                  <a:gd name="T100" fmla="*/ 2147483647 w 1838"/>
                  <a:gd name="T101" fmla="*/ 2147483647 h 2258"/>
                  <a:gd name="T102" fmla="*/ 2147483647 w 1838"/>
                  <a:gd name="T103" fmla="*/ 2147483647 h 2258"/>
                  <a:gd name="T104" fmla="*/ 2147483647 w 1838"/>
                  <a:gd name="T105" fmla="*/ 2147483647 h 2258"/>
                  <a:gd name="T106" fmla="*/ 2147483647 w 1838"/>
                  <a:gd name="T107" fmla="*/ 2147483647 h 2258"/>
                  <a:gd name="T108" fmla="*/ 2147483647 w 1838"/>
                  <a:gd name="T109" fmla="*/ 2147483647 h 2258"/>
                  <a:gd name="T110" fmla="*/ 2147483647 w 1838"/>
                  <a:gd name="T111" fmla="*/ 2147483647 h 2258"/>
                  <a:gd name="T112" fmla="*/ 2147483647 w 1838"/>
                  <a:gd name="T113" fmla="*/ 2147483647 h 2258"/>
                  <a:gd name="T114" fmla="*/ 2147483647 w 1838"/>
                  <a:gd name="T115" fmla="*/ 2147483647 h 2258"/>
                  <a:gd name="T116" fmla="*/ 2147483647 w 1838"/>
                  <a:gd name="T117" fmla="*/ 2147483647 h 2258"/>
                  <a:gd name="T118" fmla="*/ 2147483647 w 1838"/>
                  <a:gd name="T119" fmla="*/ 2147483647 h 2258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  <a:gd name="T132" fmla="*/ 0 60000 65536"/>
                  <a:gd name="T133" fmla="*/ 0 60000 65536"/>
                  <a:gd name="T134" fmla="*/ 0 60000 65536"/>
                  <a:gd name="T135" fmla="*/ 0 60000 65536"/>
                  <a:gd name="T136" fmla="*/ 0 60000 65536"/>
                  <a:gd name="T137" fmla="*/ 0 60000 65536"/>
                  <a:gd name="T138" fmla="*/ 0 60000 65536"/>
                  <a:gd name="T139" fmla="*/ 0 60000 65536"/>
                  <a:gd name="T140" fmla="*/ 0 60000 65536"/>
                  <a:gd name="T141" fmla="*/ 0 60000 65536"/>
                  <a:gd name="T142" fmla="*/ 0 60000 65536"/>
                  <a:gd name="T143" fmla="*/ 0 60000 65536"/>
                  <a:gd name="T144" fmla="*/ 0 60000 65536"/>
                  <a:gd name="T145" fmla="*/ 0 60000 65536"/>
                  <a:gd name="T146" fmla="*/ 0 60000 65536"/>
                  <a:gd name="T147" fmla="*/ 0 60000 65536"/>
                  <a:gd name="T148" fmla="*/ 0 60000 65536"/>
                  <a:gd name="T149" fmla="*/ 0 60000 65536"/>
                  <a:gd name="T150" fmla="*/ 0 60000 65536"/>
                  <a:gd name="T151" fmla="*/ 0 60000 65536"/>
                  <a:gd name="T152" fmla="*/ 0 60000 65536"/>
                  <a:gd name="T153" fmla="*/ 0 60000 65536"/>
                  <a:gd name="T154" fmla="*/ 0 60000 65536"/>
                  <a:gd name="T155" fmla="*/ 0 60000 65536"/>
                  <a:gd name="T156" fmla="*/ 0 60000 65536"/>
                  <a:gd name="T157" fmla="*/ 0 60000 65536"/>
                  <a:gd name="T158" fmla="*/ 0 60000 65536"/>
                  <a:gd name="T159" fmla="*/ 0 60000 65536"/>
                  <a:gd name="T160" fmla="*/ 0 60000 65536"/>
                  <a:gd name="T161" fmla="*/ 0 60000 65536"/>
                  <a:gd name="T162" fmla="*/ 0 60000 65536"/>
                  <a:gd name="T163" fmla="*/ 0 60000 65536"/>
                  <a:gd name="T164" fmla="*/ 0 60000 65536"/>
                  <a:gd name="T165" fmla="*/ 0 60000 65536"/>
                  <a:gd name="T166" fmla="*/ 0 60000 65536"/>
                  <a:gd name="T167" fmla="*/ 0 60000 65536"/>
                  <a:gd name="T168" fmla="*/ 0 60000 65536"/>
                  <a:gd name="T169" fmla="*/ 0 60000 65536"/>
                  <a:gd name="T170" fmla="*/ 0 60000 65536"/>
                  <a:gd name="T171" fmla="*/ 0 60000 65536"/>
                  <a:gd name="T172" fmla="*/ 0 60000 65536"/>
                  <a:gd name="T173" fmla="*/ 0 60000 65536"/>
                  <a:gd name="T174" fmla="*/ 0 60000 65536"/>
                  <a:gd name="T175" fmla="*/ 0 60000 65536"/>
                  <a:gd name="T176" fmla="*/ 0 60000 65536"/>
                  <a:gd name="T177" fmla="*/ 0 60000 65536"/>
                  <a:gd name="T178" fmla="*/ 0 60000 65536"/>
                  <a:gd name="T179" fmla="*/ 0 60000 65536"/>
                  <a:gd name="T180" fmla="*/ 0 w 1838"/>
                  <a:gd name="T181" fmla="*/ 0 h 2258"/>
                  <a:gd name="T182" fmla="*/ 1838 w 1838"/>
                  <a:gd name="T183" fmla="*/ 2258 h 2258"/>
                </a:gdLst>
                <a:ahLst/>
                <a:cxnLst>
                  <a:cxn ang="T120">
                    <a:pos x="T0" y="T1"/>
                  </a:cxn>
                  <a:cxn ang="T121">
                    <a:pos x="T2" y="T3"/>
                  </a:cxn>
                  <a:cxn ang="T122">
                    <a:pos x="T4" y="T5"/>
                  </a:cxn>
                  <a:cxn ang="T123">
                    <a:pos x="T6" y="T7"/>
                  </a:cxn>
                  <a:cxn ang="T124">
                    <a:pos x="T8" y="T9"/>
                  </a:cxn>
                  <a:cxn ang="T125">
                    <a:pos x="T10" y="T11"/>
                  </a:cxn>
                  <a:cxn ang="T126">
                    <a:pos x="T12" y="T13"/>
                  </a:cxn>
                  <a:cxn ang="T127">
                    <a:pos x="T14" y="T15"/>
                  </a:cxn>
                  <a:cxn ang="T128">
                    <a:pos x="T16" y="T17"/>
                  </a:cxn>
                  <a:cxn ang="T129">
                    <a:pos x="T18" y="T19"/>
                  </a:cxn>
                  <a:cxn ang="T130">
                    <a:pos x="T20" y="T21"/>
                  </a:cxn>
                  <a:cxn ang="T131">
                    <a:pos x="T22" y="T23"/>
                  </a:cxn>
                  <a:cxn ang="T132">
                    <a:pos x="T24" y="T25"/>
                  </a:cxn>
                  <a:cxn ang="T133">
                    <a:pos x="T26" y="T27"/>
                  </a:cxn>
                  <a:cxn ang="T134">
                    <a:pos x="T28" y="T29"/>
                  </a:cxn>
                  <a:cxn ang="T135">
                    <a:pos x="T30" y="T31"/>
                  </a:cxn>
                  <a:cxn ang="T136">
                    <a:pos x="T32" y="T33"/>
                  </a:cxn>
                  <a:cxn ang="T137">
                    <a:pos x="T34" y="T35"/>
                  </a:cxn>
                  <a:cxn ang="T138">
                    <a:pos x="T36" y="T37"/>
                  </a:cxn>
                  <a:cxn ang="T139">
                    <a:pos x="T38" y="T39"/>
                  </a:cxn>
                  <a:cxn ang="T140">
                    <a:pos x="T40" y="T41"/>
                  </a:cxn>
                  <a:cxn ang="T141">
                    <a:pos x="T42" y="T43"/>
                  </a:cxn>
                  <a:cxn ang="T142">
                    <a:pos x="T44" y="T45"/>
                  </a:cxn>
                  <a:cxn ang="T143">
                    <a:pos x="T46" y="T47"/>
                  </a:cxn>
                  <a:cxn ang="T144">
                    <a:pos x="T48" y="T49"/>
                  </a:cxn>
                  <a:cxn ang="T145">
                    <a:pos x="T50" y="T51"/>
                  </a:cxn>
                  <a:cxn ang="T146">
                    <a:pos x="T52" y="T53"/>
                  </a:cxn>
                  <a:cxn ang="T147">
                    <a:pos x="T54" y="T55"/>
                  </a:cxn>
                  <a:cxn ang="T148">
                    <a:pos x="T56" y="T57"/>
                  </a:cxn>
                  <a:cxn ang="T149">
                    <a:pos x="T58" y="T59"/>
                  </a:cxn>
                  <a:cxn ang="T150">
                    <a:pos x="T60" y="T61"/>
                  </a:cxn>
                  <a:cxn ang="T151">
                    <a:pos x="T62" y="T63"/>
                  </a:cxn>
                  <a:cxn ang="T152">
                    <a:pos x="T64" y="T65"/>
                  </a:cxn>
                  <a:cxn ang="T153">
                    <a:pos x="T66" y="T67"/>
                  </a:cxn>
                  <a:cxn ang="T154">
                    <a:pos x="T68" y="T69"/>
                  </a:cxn>
                  <a:cxn ang="T155">
                    <a:pos x="T70" y="T71"/>
                  </a:cxn>
                  <a:cxn ang="T156">
                    <a:pos x="T72" y="T73"/>
                  </a:cxn>
                  <a:cxn ang="T157">
                    <a:pos x="T74" y="T75"/>
                  </a:cxn>
                  <a:cxn ang="T158">
                    <a:pos x="T76" y="T77"/>
                  </a:cxn>
                  <a:cxn ang="T159">
                    <a:pos x="T78" y="T79"/>
                  </a:cxn>
                  <a:cxn ang="T160">
                    <a:pos x="T80" y="T81"/>
                  </a:cxn>
                  <a:cxn ang="T161">
                    <a:pos x="T82" y="T83"/>
                  </a:cxn>
                  <a:cxn ang="T162">
                    <a:pos x="T84" y="T85"/>
                  </a:cxn>
                  <a:cxn ang="T163">
                    <a:pos x="T86" y="T87"/>
                  </a:cxn>
                  <a:cxn ang="T164">
                    <a:pos x="T88" y="T89"/>
                  </a:cxn>
                  <a:cxn ang="T165">
                    <a:pos x="T90" y="T91"/>
                  </a:cxn>
                  <a:cxn ang="T166">
                    <a:pos x="T92" y="T93"/>
                  </a:cxn>
                  <a:cxn ang="T167">
                    <a:pos x="T94" y="T95"/>
                  </a:cxn>
                  <a:cxn ang="T168">
                    <a:pos x="T96" y="T97"/>
                  </a:cxn>
                  <a:cxn ang="T169">
                    <a:pos x="T98" y="T99"/>
                  </a:cxn>
                  <a:cxn ang="T170">
                    <a:pos x="T100" y="T101"/>
                  </a:cxn>
                  <a:cxn ang="T171">
                    <a:pos x="T102" y="T103"/>
                  </a:cxn>
                  <a:cxn ang="T172">
                    <a:pos x="T104" y="T105"/>
                  </a:cxn>
                  <a:cxn ang="T173">
                    <a:pos x="T106" y="T107"/>
                  </a:cxn>
                  <a:cxn ang="T174">
                    <a:pos x="T108" y="T109"/>
                  </a:cxn>
                  <a:cxn ang="T175">
                    <a:pos x="T110" y="T111"/>
                  </a:cxn>
                  <a:cxn ang="T176">
                    <a:pos x="T112" y="T113"/>
                  </a:cxn>
                  <a:cxn ang="T177">
                    <a:pos x="T114" y="T115"/>
                  </a:cxn>
                  <a:cxn ang="T178">
                    <a:pos x="T116" y="T117"/>
                  </a:cxn>
                  <a:cxn ang="T179">
                    <a:pos x="T118" y="T119"/>
                  </a:cxn>
                </a:cxnLst>
                <a:rect l="T180" t="T181" r="T182" b="T183"/>
                <a:pathLst>
                  <a:path w="1838" h="2258">
                    <a:moveTo>
                      <a:pt x="483" y="2258"/>
                    </a:moveTo>
                    <a:lnTo>
                      <a:pt x="596" y="2256"/>
                    </a:lnTo>
                    <a:lnTo>
                      <a:pt x="709" y="2253"/>
                    </a:lnTo>
                    <a:lnTo>
                      <a:pt x="822" y="2251"/>
                    </a:lnTo>
                    <a:lnTo>
                      <a:pt x="935" y="2248"/>
                    </a:lnTo>
                    <a:lnTo>
                      <a:pt x="1047" y="2246"/>
                    </a:lnTo>
                    <a:lnTo>
                      <a:pt x="1160" y="2243"/>
                    </a:lnTo>
                    <a:lnTo>
                      <a:pt x="1273" y="2241"/>
                    </a:lnTo>
                    <a:lnTo>
                      <a:pt x="1386" y="2239"/>
                    </a:lnTo>
                    <a:lnTo>
                      <a:pt x="1499" y="2236"/>
                    </a:lnTo>
                    <a:lnTo>
                      <a:pt x="1612" y="2234"/>
                    </a:lnTo>
                    <a:lnTo>
                      <a:pt x="1725" y="2231"/>
                    </a:lnTo>
                    <a:lnTo>
                      <a:pt x="1838" y="2229"/>
                    </a:lnTo>
                    <a:lnTo>
                      <a:pt x="1836" y="2179"/>
                    </a:lnTo>
                    <a:lnTo>
                      <a:pt x="1834" y="2130"/>
                    </a:lnTo>
                    <a:lnTo>
                      <a:pt x="1832" y="2080"/>
                    </a:lnTo>
                    <a:lnTo>
                      <a:pt x="1829" y="2031"/>
                    </a:lnTo>
                    <a:lnTo>
                      <a:pt x="1825" y="1982"/>
                    </a:lnTo>
                    <a:lnTo>
                      <a:pt x="1820" y="1932"/>
                    </a:lnTo>
                    <a:lnTo>
                      <a:pt x="1815" y="1883"/>
                    </a:lnTo>
                    <a:lnTo>
                      <a:pt x="1810" y="1834"/>
                    </a:lnTo>
                    <a:lnTo>
                      <a:pt x="1804" y="1785"/>
                    </a:lnTo>
                    <a:lnTo>
                      <a:pt x="1797" y="1736"/>
                    </a:lnTo>
                    <a:lnTo>
                      <a:pt x="1789" y="1687"/>
                    </a:lnTo>
                    <a:lnTo>
                      <a:pt x="1782" y="1638"/>
                    </a:lnTo>
                    <a:lnTo>
                      <a:pt x="1773" y="1589"/>
                    </a:lnTo>
                    <a:lnTo>
                      <a:pt x="1764" y="1540"/>
                    </a:lnTo>
                    <a:lnTo>
                      <a:pt x="1754" y="1492"/>
                    </a:lnTo>
                    <a:lnTo>
                      <a:pt x="1744" y="1443"/>
                    </a:lnTo>
                    <a:lnTo>
                      <a:pt x="1733" y="1395"/>
                    </a:lnTo>
                    <a:lnTo>
                      <a:pt x="1721" y="1347"/>
                    </a:lnTo>
                    <a:lnTo>
                      <a:pt x="1709" y="1299"/>
                    </a:lnTo>
                    <a:lnTo>
                      <a:pt x="1696" y="1251"/>
                    </a:lnTo>
                    <a:lnTo>
                      <a:pt x="1683" y="1203"/>
                    </a:lnTo>
                    <a:lnTo>
                      <a:pt x="1669" y="1156"/>
                    </a:lnTo>
                    <a:lnTo>
                      <a:pt x="1655" y="1108"/>
                    </a:lnTo>
                    <a:lnTo>
                      <a:pt x="1640" y="1061"/>
                    </a:lnTo>
                    <a:lnTo>
                      <a:pt x="1624" y="1014"/>
                    </a:lnTo>
                    <a:lnTo>
                      <a:pt x="1608" y="967"/>
                    </a:lnTo>
                    <a:lnTo>
                      <a:pt x="1591" y="921"/>
                    </a:lnTo>
                    <a:lnTo>
                      <a:pt x="1574" y="874"/>
                    </a:lnTo>
                    <a:lnTo>
                      <a:pt x="1556" y="828"/>
                    </a:lnTo>
                    <a:lnTo>
                      <a:pt x="1538" y="782"/>
                    </a:lnTo>
                    <a:lnTo>
                      <a:pt x="1519" y="736"/>
                    </a:lnTo>
                    <a:lnTo>
                      <a:pt x="1499" y="691"/>
                    </a:lnTo>
                    <a:lnTo>
                      <a:pt x="1479" y="646"/>
                    </a:lnTo>
                    <a:lnTo>
                      <a:pt x="1458" y="601"/>
                    </a:lnTo>
                    <a:lnTo>
                      <a:pt x="1437" y="556"/>
                    </a:lnTo>
                    <a:lnTo>
                      <a:pt x="1416" y="511"/>
                    </a:lnTo>
                    <a:lnTo>
                      <a:pt x="1393" y="467"/>
                    </a:lnTo>
                    <a:lnTo>
                      <a:pt x="1370" y="423"/>
                    </a:lnTo>
                    <a:lnTo>
                      <a:pt x="1347" y="379"/>
                    </a:lnTo>
                    <a:lnTo>
                      <a:pt x="1323" y="336"/>
                    </a:lnTo>
                    <a:lnTo>
                      <a:pt x="1299" y="293"/>
                    </a:lnTo>
                    <a:lnTo>
                      <a:pt x="1274" y="250"/>
                    </a:lnTo>
                    <a:lnTo>
                      <a:pt x="1248" y="208"/>
                    </a:lnTo>
                    <a:lnTo>
                      <a:pt x="1222" y="165"/>
                    </a:lnTo>
                    <a:lnTo>
                      <a:pt x="1196" y="124"/>
                    </a:lnTo>
                    <a:lnTo>
                      <a:pt x="1169" y="82"/>
                    </a:lnTo>
                    <a:lnTo>
                      <a:pt x="1142" y="41"/>
                    </a:lnTo>
                    <a:lnTo>
                      <a:pt x="1114" y="0"/>
                    </a:lnTo>
                    <a:lnTo>
                      <a:pt x="1021" y="64"/>
                    </a:lnTo>
                    <a:lnTo>
                      <a:pt x="928" y="129"/>
                    </a:lnTo>
                    <a:lnTo>
                      <a:pt x="835" y="193"/>
                    </a:lnTo>
                    <a:lnTo>
                      <a:pt x="742" y="258"/>
                    </a:lnTo>
                    <a:lnTo>
                      <a:pt x="650" y="322"/>
                    </a:lnTo>
                    <a:lnTo>
                      <a:pt x="557" y="386"/>
                    </a:lnTo>
                    <a:lnTo>
                      <a:pt x="464" y="451"/>
                    </a:lnTo>
                    <a:lnTo>
                      <a:pt x="371" y="515"/>
                    </a:lnTo>
                    <a:lnTo>
                      <a:pt x="279" y="579"/>
                    </a:lnTo>
                    <a:lnTo>
                      <a:pt x="186" y="644"/>
                    </a:lnTo>
                    <a:lnTo>
                      <a:pt x="93" y="708"/>
                    </a:lnTo>
                    <a:lnTo>
                      <a:pt x="0" y="773"/>
                    </a:lnTo>
                    <a:lnTo>
                      <a:pt x="19" y="800"/>
                    </a:lnTo>
                    <a:lnTo>
                      <a:pt x="37" y="827"/>
                    </a:lnTo>
                    <a:lnTo>
                      <a:pt x="55" y="855"/>
                    </a:lnTo>
                    <a:lnTo>
                      <a:pt x="73" y="883"/>
                    </a:lnTo>
                    <a:lnTo>
                      <a:pt x="90" y="911"/>
                    </a:lnTo>
                    <a:lnTo>
                      <a:pt x="107" y="939"/>
                    </a:lnTo>
                    <a:lnTo>
                      <a:pt x="124" y="968"/>
                    </a:lnTo>
                    <a:lnTo>
                      <a:pt x="140" y="996"/>
                    </a:lnTo>
                    <a:lnTo>
                      <a:pt x="156" y="1025"/>
                    </a:lnTo>
                    <a:lnTo>
                      <a:pt x="171" y="1055"/>
                    </a:lnTo>
                    <a:lnTo>
                      <a:pt x="187" y="1084"/>
                    </a:lnTo>
                    <a:lnTo>
                      <a:pt x="201" y="1113"/>
                    </a:lnTo>
                    <a:lnTo>
                      <a:pt x="216" y="1143"/>
                    </a:lnTo>
                    <a:lnTo>
                      <a:pt x="230" y="1173"/>
                    </a:lnTo>
                    <a:lnTo>
                      <a:pt x="244" y="1203"/>
                    </a:lnTo>
                    <a:lnTo>
                      <a:pt x="257" y="1233"/>
                    </a:lnTo>
                    <a:lnTo>
                      <a:pt x="270" y="1263"/>
                    </a:lnTo>
                    <a:lnTo>
                      <a:pt x="283" y="1294"/>
                    </a:lnTo>
                    <a:lnTo>
                      <a:pt x="295" y="1325"/>
                    </a:lnTo>
                    <a:lnTo>
                      <a:pt x="307" y="1355"/>
                    </a:lnTo>
                    <a:lnTo>
                      <a:pt x="319" y="1386"/>
                    </a:lnTo>
                    <a:lnTo>
                      <a:pt x="330" y="1417"/>
                    </a:lnTo>
                    <a:lnTo>
                      <a:pt x="341" y="1449"/>
                    </a:lnTo>
                    <a:lnTo>
                      <a:pt x="351" y="1480"/>
                    </a:lnTo>
                    <a:lnTo>
                      <a:pt x="361" y="1511"/>
                    </a:lnTo>
                    <a:lnTo>
                      <a:pt x="371" y="1543"/>
                    </a:lnTo>
                    <a:lnTo>
                      <a:pt x="380" y="1575"/>
                    </a:lnTo>
                    <a:lnTo>
                      <a:pt x="389" y="1606"/>
                    </a:lnTo>
                    <a:lnTo>
                      <a:pt x="397" y="1638"/>
                    </a:lnTo>
                    <a:lnTo>
                      <a:pt x="405" y="1670"/>
                    </a:lnTo>
                    <a:lnTo>
                      <a:pt x="413" y="1702"/>
                    </a:lnTo>
                    <a:lnTo>
                      <a:pt x="420" y="1735"/>
                    </a:lnTo>
                    <a:lnTo>
                      <a:pt x="427" y="1767"/>
                    </a:lnTo>
                    <a:lnTo>
                      <a:pt x="434" y="1799"/>
                    </a:lnTo>
                    <a:lnTo>
                      <a:pt x="440" y="1832"/>
                    </a:lnTo>
                    <a:lnTo>
                      <a:pt x="445" y="1864"/>
                    </a:lnTo>
                    <a:lnTo>
                      <a:pt x="451" y="1897"/>
                    </a:lnTo>
                    <a:lnTo>
                      <a:pt x="456" y="1930"/>
                    </a:lnTo>
                    <a:lnTo>
                      <a:pt x="460" y="1962"/>
                    </a:lnTo>
                    <a:lnTo>
                      <a:pt x="464" y="1995"/>
                    </a:lnTo>
                    <a:lnTo>
                      <a:pt x="468" y="2028"/>
                    </a:lnTo>
                    <a:lnTo>
                      <a:pt x="471" y="2061"/>
                    </a:lnTo>
                    <a:lnTo>
                      <a:pt x="474" y="2094"/>
                    </a:lnTo>
                    <a:lnTo>
                      <a:pt x="477" y="2126"/>
                    </a:lnTo>
                    <a:lnTo>
                      <a:pt x="479" y="2159"/>
                    </a:lnTo>
                    <a:lnTo>
                      <a:pt x="481" y="2192"/>
                    </a:lnTo>
                    <a:lnTo>
                      <a:pt x="482" y="2225"/>
                    </a:lnTo>
                    <a:lnTo>
                      <a:pt x="483" y="2258"/>
                    </a:lnTo>
                  </a:path>
                </a:pathLst>
              </a:custGeom>
              <a:solidFill>
                <a:srgbClr val="FF3333"/>
              </a:solidFill>
              <a:ln w="25400">
                <a:noFill/>
                <a:prstDash val="solid"/>
                <a:round/>
                <a:headEnd/>
                <a:tailEnd/>
              </a:ln>
              <a:effectLst>
                <a:outerShdw blurRad="44450" dist="27940" dir="5400000" algn="ctr">
                  <a:srgbClr val="000000">
                    <a:alpha val="32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balanced" dir="t">
                  <a:rot lat="0" lon="0" rev="8700000"/>
                </a:lightRig>
              </a:scene3d>
              <a:sp3d>
                <a:bevelT w="190500" h="38100"/>
              </a:sp3d>
            </xdr:spPr>
          </xdr:sp>
          <xdr:sp macro="" textlink="">
            <xdr:nvSpPr>
              <xdr:cNvPr id="146" name="Freeform 377"/>
              <xdr:cNvSpPr>
                <a:spLocks/>
              </xdr:cNvSpPr>
            </xdr:nvSpPr>
            <xdr:spPr bwMode="auto">
              <a:xfrm>
                <a:off x="212691" y="4348766"/>
                <a:ext cx="528440" cy="613711"/>
              </a:xfrm>
              <a:custGeom>
                <a:avLst/>
                <a:gdLst>
                  <a:gd name="T0" fmla="*/ 2147483647 w 1838"/>
                  <a:gd name="T1" fmla="*/ 2147483647 h 2258"/>
                  <a:gd name="T2" fmla="*/ 2147483647 w 1838"/>
                  <a:gd name="T3" fmla="*/ 2147483647 h 2258"/>
                  <a:gd name="T4" fmla="*/ 2147483647 w 1838"/>
                  <a:gd name="T5" fmla="*/ 2147483647 h 2258"/>
                  <a:gd name="T6" fmla="*/ 2147483647 w 1838"/>
                  <a:gd name="T7" fmla="*/ 2147483647 h 2258"/>
                  <a:gd name="T8" fmla="*/ 2147483647 w 1838"/>
                  <a:gd name="T9" fmla="*/ 2147483647 h 2258"/>
                  <a:gd name="T10" fmla="*/ 2147483647 w 1838"/>
                  <a:gd name="T11" fmla="*/ 2147483647 h 2258"/>
                  <a:gd name="T12" fmla="*/ 2147483647 w 1838"/>
                  <a:gd name="T13" fmla="*/ 2147483647 h 2258"/>
                  <a:gd name="T14" fmla="*/ 2147483647 w 1838"/>
                  <a:gd name="T15" fmla="*/ 2147483647 h 2258"/>
                  <a:gd name="T16" fmla="*/ 2147483647 w 1838"/>
                  <a:gd name="T17" fmla="*/ 2147483647 h 2258"/>
                  <a:gd name="T18" fmla="*/ 2147483647 w 1838"/>
                  <a:gd name="T19" fmla="*/ 2147483647 h 2258"/>
                  <a:gd name="T20" fmla="*/ 2147483647 w 1838"/>
                  <a:gd name="T21" fmla="*/ 2147483647 h 2258"/>
                  <a:gd name="T22" fmla="*/ 2147483647 w 1838"/>
                  <a:gd name="T23" fmla="*/ 2147483647 h 2258"/>
                  <a:gd name="T24" fmla="*/ 2147483647 w 1838"/>
                  <a:gd name="T25" fmla="*/ 2147483647 h 2258"/>
                  <a:gd name="T26" fmla="*/ 2147483647 w 1838"/>
                  <a:gd name="T27" fmla="*/ 2147483647 h 2258"/>
                  <a:gd name="T28" fmla="*/ 2147483647 w 1838"/>
                  <a:gd name="T29" fmla="*/ 2147483647 h 2258"/>
                  <a:gd name="T30" fmla="*/ 2147483647 w 1838"/>
                  <a:gd name="T31" fmla="*/ 2147483647 h 2258"/>
                  <a:gd name="T32" fmla="*/ 2147483647 w 1838"/>
                  <a:gd name="T33" fmla="*/ 2147483647 h 2258"/>
                  <a:gd name="T34" fmla="*/ 2147483647 w 1838"/>
                  <a:gd name="T35" fmla="*/ 2147483647 h 2258"/>
                  <a:gd name="T36" fmla="*/ 2147483647 w 1838"/>
                  <a:gd name="T37" fmla="*/ 2147483647 h 2258"/>
                  <a:gd name="T38" fmla="*/ 2147483647 w 1838"/>
                  <a:gd name="T39" fmla="*/ 2147483647 h 2258"/>
                  <a:gd name="T40" fmla="*/ 2147483647 w 1838"/>
                  <a:gd name="T41" fmla="*/ 2147483647 h 2258"/>
                  <a:gd name="T42" fmla="*/ 2147483647 w 1838"/>
                  <a:gd name="T43" fmla="*/ 2147483647 h 2258"/>
                  <a:gd name="T44" fmla="*/ 2147483647 w 1838"/>
                  <a:gd name="T45" fmla="*/ 2147483647 h 2258"/>
                  <a:gd name="T46" fmla="*/ 2147483647 w 1838"/>
                  <a:gd name="T47" fmla="*/ 2147483647 h 2258"/>
                  <a:gd name="T48" fmla="*/ 2147483647 w 1838"/>
                  <a:gd name="T49" fmla="*/ 2147483647 h 2258"/>
                  <a:gd name="T50" fmla="*/ 2147483647 w 1838"/>
                  <a:gd name="T51" fmla="*/ 2147483647 h 2258"/>
                  <a:gd name="T52" fmla="*/ 2147483647 w 1838"/>
                  <a:gd name="T53" fmla="*/ 2147483647 h 2258"/>
                  <a:gd name="T54" fmla="*/ 2147483647 w 1838"/>
                  <a:gd name="T55" fmla="*/ 2147483647 h 2258"/>
                  <a:gd name="T56" fmla="*/ 2147483647 w 1838"/>
                  <a:gd name="T57" fmla="*/ 2147483647 h 2258"/>
                  <a:gd name="T58" fmla="*/ 2147483647 w 1838"/>
                  <a:gd name="T59" fmla="*/ 2147483647 h 2258"/>
                  <a:gd name="T60" fmla="*/ 2147483647 w 1838"/>
                  <a:gd name="T61" fmla="*/ 2147483647 h 2258"/>
                  <a:gd name="T62" fmla="*/ 2147483647 w 1838"/>
                  <a:gd name="T63" fmla="*/ 2147483647 h 2258"/>
                  <a:gd name="T64" fmla="*/ 2147483647 w 1838"/>
                  <a:gd name="T65" fmla="*/ 2147483647 h 2258"/>
                  <a:gd name="T66" fmla="*/ 2147483647 w 1838"/>
                  <a:gd name="T67" fmla="*/ 2147483647 h 2258"/>
                  <a:gd name="T68" fmla="*/ 2147483647 w 1838"/>
                  <a:gd name="T69" fmla="*/ 2147483647 h 2258"/>
                  <a:gd name="T70" fmla="*/ 2147483647 w 1838"/>
                  <a:gd name="T71" fmla="*/ 2147483647 h 2258"/>
                  <a:gd name="T72" fmla="*/ 2147483647 w 1838"/>
                  <a:gd name="T73" fmla="*/ 2147483647 h 2258"/>
                  <a:gd name="T74" fmla="*/ 2147483647 w 1838"/>
                  <a:gd name="T75" fmla="*/ 2147483647 h 2258"/>
                  <a:gd name="T76" fmla="*/ 2147483647 w 1838"/>
                  <a:gd name="T77" fmla="*/ 2147483647 h 2258"/>
                  <a:gd name="T78" fmla="*/ 2147483647 w 1838"/>
                  <a:gd name="T79" fmla="*/ 2147483647 h 2258"/>
                  <a:gd name="T80" fmla="*/ 2147483647 w 1838"/>
                  <a:gd name="T81" fmla="*/ 2147483647 h 2258"/>
                  <a:gd name="T82" fmla="*/ 2147483647 w 1838"/>
                  <a:gd name="T83" fmla="*/ 2147483647 h 2258"/>
                  <a:gd name="T84" fmla="*/ 2147483647 w 1838"/>
                  <a:gd name="T85" fmla="*/ 2147483647 h 2258"/>
                  <a:gd name="T86" fmla="*/ 2147483647 w 1838"/>
                  <a:gd name="T87" fmla="*/ 2147483647 h 2258"/>
                  <a:gd name="T88" fmla="*/ 2147483647 w 1838"/>
                  <a:gd name="T89" fmla="*/ 2147483647 h 2258"/>
                  <a:gd name="T90" fmla="*/ 2147483647 w 1838"/>
                  <a:gd name="T91" fmla="*/ 2147483647 h 2258"/>
                  <a:gd name="T92" fmla="*/ 2147483647 w 1838"/>
                  <a:gd name="T93" fmla="*/ 2147483647 h 2258"/>
                  <a:gd name="T94" fmla="*/ 2147483647 w 1838"/>
                  <a:gd name="T95" fmla="*/ 2147483647 h 2258"/>
                  <a:gd name="T96" fmla="*/ 2147483647 w 1838"/>
                  <a:gd name="T97" fmla="*/ 2147483647 h 2258"/>
                  <a:gd name="T98" fmla="*/ 2147483647 w 1838"/>
                  <a:gd name="T99" fmla="*/ 2147483647 h 2258"/>
                  <a:gd name="T100" fmla="*/ 2147483647 w 1838"/>
                  <a:gd name="T101" fmla="*/ 2147483647 h 2258"/>
                  <a:gd name="T102" fmla="*/ 2147483647 w 1838"/>
                  <a:gd name="T103" fmla="*/ 2147483647 h 2258"/>
                  <a:gd name="T104" fmla="*/ 2147483647 w 1838"/>
                  <a:gd name="T105" fmla="*/ 2147483647 h 2258"/>
                  <a:gd name="T106" fmla="*/ 2147483647 w 1838"/>
                  <a:gd name="T107" fmla="*/ 2147483647 h 2258"/>
                  <a:gd name="T108" fmla="*/ 2147483647 w 1838"/>
                  <a:gd name="T109" fmla="*/ 2147483647 h 2258"/>
                  <a:gd name="T110" fmla="*/ 2147483647 w 1838"/>
                  <a:gd name="T111" fmla="*/ 2147483647 h 2258"/>
                  <a:gd name="T112" fmla="*/ 2147483647 w 1838"/>
                  <a:gd name="T113" fmla="*/ 2147483647 h 2258"/>
                  <a:gd name="T114" fmla="*/ 2147483647 w 1838"/>
                  <a:gd name="T115" fmla="*/ 2147483647 h 2258"/>
                  <a:gd name="T116" fmla="*/ 2147483647 w 1838"/>
                  <a:gd name="T117" fmla="*/ 2147483647 h 2258"/>
                  <a:gd name="T118" fmla="*/ 2147483647 w 1838"/>
                  <a:gd name="T119" fmla="*/ 2147483647 h 2258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  <a:gd name="T132" fmla="*/ 0 60000 65536"/>
                  <a:gd name="T133" fmla="*/ 0 60000 65536"/>
                  <a:gd name="T134" fmla="*/ 0 60000 65536"/>
                  <a:gd name="T135" fmla="*/ 0 60000 65536"/>
                  <a:gd name="T136" fmla="*/ 0 60000 65536"/>
                  <a:gd name="T137" fmla="*/ 0 60000 65536"/>
                  <a:gd name="T138" fmla="*/ 0 60000 65536"/>
                  <a:gd name="T139" fmla="*/ 0 60000 65536"/>
                  <a:gd name="T140" fmla="*/ 0 60000 65536"/>
                  <a:gd name="T141" fmla="*/ 0 60000 65536"/>
                  <a:gd name="T142" fmla="*/ 0 60000 65536"/>
                  <a:gd name="T143" fmla="*/ 0 60000 65536"/>
                  <a:gd name="T144" fmla="*/ 0 60000 65536"/>
                  <a:gd name="T145" fmla="*/ 0 60000 65536"/>
                  <a:gd name="T146" fmla="*/ 0 60000 65536"/>
                  <a:gd name="T147" fmla="*/ 0 60000 65536"/>
                  <a:gd name="T148" fmla="*/ 0 60000 65536"/>
                  <a:gd name="T149" fmla="*/ 0 60000 65536"/>
                  <a:gd name="T150" fmla="*/ 0 60000 65536"/>
                  <a:gd name="T151" fmla="*/ 0 60000 65536"/>
                  <a:gd name="T152" fmla="*/ 0 60000 65536"/>
                  <a:gd name="T153" fmla="*/ 0 60000 65536"/>
                  <a:gd name="T154" fmla="*/ 0 60000 65536"/>
                  <a:gd name="T155" fmla="*/ 0 60000 65536"/>
                  <a:gd name="T156" fmla="*/ 0 60000 65536"/>
                  <a:gd name="T157" fmla="*/ 0 60000 65536"/>
                  <a:gd name="T158" fmla="*/ 0 60000 65536"/>
                  <a:gd name="T159" fmla="*/ 0 60000 65536"/>
                  <a:gd name="T160" fmla="*/ 0 60000 65536"/>
                  <a:gd name="T161" fmla="*/ 0 60000 65536"/>
                  <a:gd name="T162" fmla="*/ 0 60000 65536"/>
                  <a:gd name="T163" fmla="*/ 0 60000 65536"/>
                  <a:gd name="T164" fmla="*/ 0 60000 65536"/>
                  <a:gd name="T165" fmla="*/ 0 60000 65536"/>
                  <a:gd name="T166" fmla="*/ 0 60000 65536"/>
                  <a:gd name="T167" fmla="*/ 0 60000 65536"/>
                  <a:gd name="T168" fmla="*/ 0 60000 65536"/>
                  <a:gd name="T169" fmla="*/ 0 60000 65536"/>
                  <a:gd name="T170" fmla="*/ 0 60000 65536"/>
                  <a:gd name="T171" fmla="*/ 0 60000 65536"/>
                  <a:gd name="T172" fmla="*/ 0 60000 65536"/>
                  <a:gd name="T173" fmla="*/ 0 60000 65536"/>
                  <a:gd name="T174" fmla="*/ 0 60000 65536"/>
                  <a:gd name="T175" fmla="*/ 0 60000 65536"/>
                  <a:gd name="T176" fmla="*/ 0 60000 65536"/>
                  <a:gd name="T177" fmla="*/ 0 60000 65536"/>
                  <a:gd name="T178" fmla="*/ 0 60000 65536"/>
                  <a:gd name="T179" fmla="*/ 0 60000 65536"/>
                  <a:gd name="T180" fmla="*/ 0 w 1838"/>
                  <a:gd name="T181" fmla="*/ 0 h 2258"/>
                  <a:gd name="T182" fmla="*/ 1838 w 1838"/>
                  <a:gd name="T183" fmla="*/ 2258 h 2258"/>
                </a:gdLst>
                <a:ahLst/>
                <a:cxnLst>
                  <a:cxn ang="T120">
                    <a:pos x="T0" y="T1"/>
                  </a:cxn>
                  <a:cxn ang="T121">
                    <a:pos x="T2" y="T3"/>
                  </a:cxn>
                  <a:cxn ang="T122">
                    <a:pos x="T4" y="T5"/>
                  </a:cxn>
                  <a:cxn ang="T123">
                    <a:pos x="T6" y="T7"/>
                  </a:cxn>
                  <a:cxn ang="T124">
                    <a:pos x="T8" y="T9"/>
                  </a:cxn>
                  <a:cxn ang="T125">
                    <a:pos x="T10" y="T11"/>
                  </a:cxn>
                  <a:cxn ang="T126">
                    <a:pos x="T12" y="T13"/>
                  </a:cxn>
                  <a:cxn ang="T127">
                    <a:pos x="T14" y="T15"/>
                  </a:cxn>
                  <a:cxn ang="T128">
                    <a:pos x="T16" y="T17"/>
                  </a:cxn>
                  <a:cxn ang="T129">
                    <a:pos x="T18" y="T19"/>
                  </a:cxn>
                  <a:cxn ang="T130">
                    <a:pos x="T20" y="T21"/>
                  </a:cxn>
                  <a:cxn ang="T131">
                    <a:pos x="T22" y="T23"/>
                  </a:cxn>
                  <a:cxn ang="T132">
                    <a:pos x="T24" y="T25"/>
                  </a:cxn>
                  <a:cxn ang="T133">
                    <a:pos x="T26" y="T27"/>
                  </a:cxn>
                  <a:cxn ang="T134">
                    <a:pos x="T28" y="T29"/>
                  </a:cxn>
                  <a:cxn ang="T135">
                    <a:pos x="T30" y="T31"/>
                  </a:cxn>
                  <a:cxn ang="T136">
                    <a:pos x="T32" y="T33"/>
                  </a:cxn>
                  <a:cxn ang="T137">
                    <a:pos x="T34" y="T35"/>
                  </a:cxn>
                  <a:cxn ang="T138">
                    <a:pos x="T36" y="T37"/>
                  </a:cxn>
                  <a:cxn ang="T139">
                    <a:pos x="T38" y="T39"/>
                  </a:cxn>
                  <a:cxn ang="T140">
                    <a:pos x="T40" y="T41"/>
                  </a:cxn>
                  <a:cxn ang="T141">
                    <a:pos x="T42" y="T43"/>
                  </a:cxn>
                  <a:cxn ang="T142">
                    <a:pos x="T44" y="T45"/>
                  </a:cxn>
                  <a:cxn ang="T143">
                    <a:pos x="T46" y="T47"/>
                  </a:cxn>
                  <a:cxn ang="T144">
                    <a:pos x="T48" y="T49"/>
                  </a:cxn>
                  <a:cxn ang="T145">
                    <a:pos x="T50" y="T51"/>
                  </a:cxn>
                  <a:cxn ang="T146">
                    <a:pos x="T52" y="T53"/>
                  </a:cxn>
                  <a:cxn ang="T147">
                    <a:pos x="T54" y="T55"/>
                  </a:cxn>
                  <a:cxn ang="T148">
                    <a:pos x="T56" y="T57"/>
                  </a:cxn>
                  <a:cxn ang="T149">
                    <a:pos x="T58" y="T59"/>
                  </a:cxn>
                  <a:cxn ang="T150">
                    <a:pos x="T60" y="T61"/>
                  </a:cxn>
                  <a:cxn ang="T151">
                    <a:pos x="T62" y="T63"/>
                  </a:cxn>
                  <a:cxn ang="T152">
                    <a:pos x="T64" y="T65"/>
                  </a:cxn>
                  <a:cxn ang="T153">
                    <a:pos x="T66" y="T67"/>
                  </a:cxn>
                  <a:cxn ang="T154">
                    <a:pos x="T68" y="T69"/>
                  </a:cxn>
                  <a:cxn ang="T155">
                    <a:pos x="T70" y="T71"/>
                  </a:cxn>
                  <a:cxn ang="T156">
                    <a:pos x="T72" y="T73"/>
                  </a:cxn>
                  <a:cxn ang="T157">
                    <a:pos x="T74" y="T75"/>
                  </a:cxn>
                  <a:cxn ang="T158">
                    <a:pos x="T76" y="T77"/>
                  </a:cxn>
                  <a:cxn ang="T159">
                    <a:pos x="T78" y="T79"/>
                  </a:cxn>
                  <a:cxn ang="T160">
                    <a:pos x="T80" y="T81"/>
                  </a:cxn>
                  <a:cxn ang="T161">
                    <a:pos x="T82" y="T83"/>
                  </a:cxn>
                  <a:cxn ang="T162">
                    <a:pos x="T84" y="T85"/>
                  </a:cxn>
                  <a:cxn ang="T163">
                    <a:pos x="T86" y="T87"/>
                  </a:cxn>
                  <a:cxn ang="T164">
                    <a:pos x="T88" y="T89"/>
                  </a:cxn>
                  <a:cxn ang="T165">
                    <a:pos x="T90" y="T91"/>
                  </a:cxn>
                  <a:cxn ang="T166">
                    <a:pos x="T92" y="T93"/>
                  </a:cxn>
                  <a:cxn ang="T167">
                    <a:pos x="T94" y="T95"/>
                  </a:cxn>
                  <a:cxn ang="T168">
                    <a:pos x="T96" y="T97"/>
                  </a:cxn>
                  <a:cxn ang="T169">
                    <a:pos x="T98" y="T99"/>
                  </a:cxn>
                  <a:cxn ang="T170">
                    <a:pos x="T100" y="T101"/>
                  </a:cxn>
                  <a:cxn ang="T171">
                    <a:pos x="T102" y="T103"/>
                  </a:cxn>
                  <a:cxn ang="T172">
                    <a:pos x="T104" y="T105"/>
                  </a:cxn>
                  <a:cxn ang="T173">
                    <a:pos x="T106" y="T107"/>
                  </a:cxn>
                  <a:cxn ang="T174">
                    <a:pos x="T108" y="T109"/>
                  </a:cxn>
                  <a:cxn ang="T175">
                    <a:pos x="T110" y="T111"/>
                  </a:cxn>
                  <a:cxn ang="T176">
                    <a:pos x="T112" y="T113"/>
                  </a:cxn>
                  <a:cxn ang="T177">
                    <a:pos x="T114" y="T115"/>
                  </a:cxn>
                  <a:cxn ang="T178">
                    <a:pos x="T116" y="T117"/>
                  </a:cxn>
                  <a:cxn ang="T179">
                    <a:pos x="T118" y="T119"/>
                  </a:cxn>
                </a:cxnLst>
                <a:rect l="T180" t="T181" r="T182" b="T183"/>
                <a:pathLst>
                  <a:path w="1838" h="2258">
                    <a:moveTo>
                      <a:pt x="1838" y="773"/>
                    </a:moveTo>
                    <a:lnTo>
                      <a:pt x="1745" y="708"/>
                    </a:lnTo>
                    <a:lnTo>
                      <a:pt x="1653" y="644"/>
                    </a:lnTo>
                    <a:lnTo>
                      <a:pt x="1560" y="579"/>
                    </a:lnTo>
                    <a:lnTo>
                      <a:pt x="1467" y="515"/>
                    </a:lnTo>
                    <a:lnTo>
                      <a:pt x="1374" y="451"/>
                    </a:lnTo>
                    <a:lnTo>
                      <a:pt x="1281" y="386"/>
                    </a:lnTo>
                    <a:lnTo>
                      <a:pt x="1189" y="322"/>
                    </a:lnTo>
                    <a:lnTo>
                      <a:pt x="1096" y="258"/>
                    </a:lnTo>
                    <a:lnTo>
                      <a:pt x="1003" y="193"/>
                    </a:lnTo>
                    <a:lnTo>
                      <a:pt x="910" y="129"/>
                    </a:lnTo>
                    <a:lnTo>
                      <a:pt x="817" y="64"/>
                    </a:lnTo>
                    <a:lnTo>
                      <a:pt x="725" y="0"/>
                    </a:lnTo>
                    <a:lnTo>
                      <a:pt x="697" y="41"/>
                    </a:lnTo>
                    <a:lnTo>
                      <a:pt x="669" y="82"/>
                    </a:lnTo>
                    <a:lnTo>
                      <a:pt x="642" y="124"/>
                    </a:lnTo>
                    <a:lnTo>
                      <a:pt x="616" y="165"/>
                    </a:lnTo>
                    <a:lnTo>
                      <a:pt x="590" y="208"/>
                    </a:lnTo>
                    <a:lnTo>
                      <a:pt x="564" y="250"/>
                    </a:lnTo>
                    <a:lnTo>
                      <a:pt x="540" y="293"/>
                    </a:lnTo>
                    <a:lnTo>
                      <a:pt x="515" y="336"/>
                    </a:lnTo>
                    <a:lnTo>
                      <a:pt x="491" y="379"/>
                    </a:lnTo>
                    <a:lnTo>
                      <a:pt x="468" y="423"/>
                    </a:lnTo>
                    <a:lnTo>
                      <a:pt x="445" y="467"/>
                    </a:lnTo>
                    <a:lnTo>
                      <a:pt x="423" y="511"/>
                    </a:lnTo>
                    <a:lnTo>
                      <a:pt x="401" y="556"/>
                    </a:lnTo>
                    <a:lnTo>
                      <a:pt x="380" y="601"/>
                    </a:lnTo>
                    <a:lnTo>
                      <a:pt x="359" y="646"/>
                    </a:lnTo>
                    <a:lnTo>
                      <a:pt x="339" y="691"/>
                    </a:lnTo>
                    <a:lnTo>
                      <a:pt x="320" y="736"/>
                    </a:lnTo>
                    <a:lnTo>
                      <a:pt x="301" y="782"/>
                    </a:lnTo>
                    <a:lnTo>
                      <a:pt x="282" y="828"/>
                    </a:lnTo>
                    <a:lnTo>
                      <a:pt x="264" y="874"/>
                    </a:lnTo>
                    <a:lnTo>
                      <a:pt x="247" y="921"/>
                    </a:lnTo>
                    <a:lnTo>
                      <a:pt x="230" y="967"/>
                    </a:lnTo>
                    <a:lnTo>
                      <a:pt x="214" y="1014"/>
                    </a:lnTo>
                    <a:lnTo>
                      <a:pt x="199" y="1061"/>
                    </a:lnTo>
                    <a:lnTo>
                      <a:pt x="183" y="1108"/>
                    </a:lnTo>
                    <a:lnTo>
                      <a:pt x="169" y="1156"/>
                    </a:lnTo>
                    <a:lnTo>
                      <a:pt x="155" y="1203"/>
                    </a:lnTo>
                    <a:lnTo>
                      <a:pt x="142" y="1251"/>
                    </a:lnTo>
                    <a:lnTo>
                      <a:pt x="129" y="1299"/>
                    </a:lnTo>
                    <a:lnTo>
                      <a:pt x="117" y="1347"/>
                    </a:lnTo>
                    <a:lnTo>
                      <a:pt x="106" y="1395"/>
                    </a:lnTo>
                    <a:lnTo>
                      <a:pt x="95" y="1443"/>
                    </a:lnTo>
                    <a:lnTo>
                      <a:pt x="84" y="1492"/>
                    </a:lnTo>
                    <a:lnTo>
                      <a:pt x="75" y="1540"/>
                    </a:lnTo>
                    <a:lnTo>
                      <a:pt x="65" y="1589"/>
                    </a:lnTo>
                    <a:lnTo>
                      <a:pt x="57" y="1638"/>
                    </a:lnTo>
                    <a:lnTo>
                      <a:pt x="49" y="1687"/>
                    </a:lnTo>
                    <a:lnTo>
                      <a:pt x="41" y="1736"/>
                    </a:lnTo>
                    <a:lnTo>
                      <a:pt x="35" y="1785"/>
                    </a:lnTo>
                    <a:lnTo>
                      <a:pt x="28" y="1834"/>
                    </a:lnTo>
                    <a:lnTo>
                      <a:pt x="23" y="1883"/>
                    </a:lnTo>
                    <a:lnTo>
                      <a:pt x="18" y="1932"/>
                    </a:lnTo>
                    <a:lnTo>
                      <a:pt x="13" y="1982"/>
                    </a:lnTo>
                    <a:lnTo>
                      <a:pt x="10" y="2031"/>
                    </a:lnTo>
                    <a:lnTo>
                      <a:pt x="6" y="2080"/>
                    </a:lnTo>
                    <a:lnTo>
                      <a:pt x="4" y="2130"/>
                    </a:lnTo>
                    <a:lnTo>
                      <a:pt x="2" y="2179"/>
                    </a:lnTo>
                    <a:lnTo>
                      <a:pt x="0" y="2229"/>
                    </a:lnTo>
                    <a:lnTo>
                      <a:pt x="113" y="2231"/>
                    </a:lnTo>
                    <a:lnTo>
                      <a:pt x="226" y="2234"/>
                    </a:lnTo>
                    <a:lnTo>
                      <a:pt x="339" y="2236"/>
                    </a:lnTo>
                    <a:lnTo>
                      <a:pt x="452" y="2239"/>
                    </a:lnTo>
                    <a:lnTo>
                      <a:pt x="565" y="2241"/>
                    </a:lnTo>
                    <a:lnTo>
                      <a:pt x="678" y="2243"/>
                    </a:lnTo>
                    <a:lnTo>
                      <a:pt x="791" y="2246"/>
                    </a:lnTo>
                    <a:lnTo>
                      <a:pt x="904" y="2248"/>
                    </a:lnTo>
                    <a:lnTo>
                      <a:pt x="1017" y="2251"/>
                    </a:lnTo>
                    <a:lnTo>
                      <a:pt x="1130" y="2253"/>
                    </a:lnTo>
                    <a:lnTo>
                      <a:pt x="1242" y="2256"/>
                    </a:lnTo>
                    <a:lnTo>
                      <a:pt x="1355" y="2258"/>
                    </a:lnTo>
                    <a:lnTo>
                      <a:pt x="1356" y="2225"/>
                    </a:lnTo>
                    <a:lnTo>
                      <a:pt x="1358" y="2192"/>
                    </a:lnTo>
                    <a:lnTo>
                      <a:pt x="1359" y="2159"/>
                    </a:lnTo>
                    <a:lnTo>
                      <a:pt x="1361" y="2126"/>
                    </a:lnTo>
                    <a:lnTo>
                      <a:pt x="1364" y="2094"/>
                    </a:lnTo>
                    <a:lnTo>
                      <a:pt x="1367" y="2061"/>
                    </a:lnTo>
                    <a:lnTo>
                      <a:pt x="1370" y="2028"/>
                    </a:lnTo>
                    <a:lnTo>
                      <a:pt x="1374" y="1995"/>
                    </a:lnTo>
                    <a:lnTo>
                      <a:pt x="1378" y="1962"/>
                    </a:lnTo>
                    <a:lnTo>
                      <a:pt x="1383" y="1930"/>
                    </a:lnTo>
                    <a:lnTo>
                      <a:pt x="1388" y="1897"/>
                    </a:lnTo>
                    <a:lnTo>
                      <a:pt x="1393" y="1864"/>
                    </a:lnTo>
                    <a:lnTo>
                      <a:pt x="1399" y="1832"/>
                    </a:lnTo>
                    <a:lnTo>
                      <a:pt x="1405" y="1799"/>
                    </a:lnTo>
                    <a:lnTo>
                      <a:pt x="1411" y="1767"/>
                    </a:lnTo>
                    <a:lnTo>
                      <a:pt x="1418" y="1735"/>
                    </a:lnTo>
                    <a:lnTo>
                      <a:pt x="1425" y="1702"/>
                    </a:lnTo>
                    <a:lnTo>
                      <a:pt x="1433" y="1670"/>
                    </a:lnTo>
                    <a:lnTo>
                      <a:pt x="1441" y="1638"/>
                    </a:lnTo>
                    <a:lnTo>
                      <a:pt x="1450" y="1606"/>
                    </a:lnTo>
                    <a:lnTo>
                      <a:pt x="1459" y="1575"/>
                    </a:lnTo>
                    <a:lnTo>
                      <a:pt x="1468" y="1543"/>
                    </a:lnTo>
                    <a:lnTo>
                      <a:pt x="1477" y="1511"/>
                    </a:lnTo>
                    <a:lnTo>
                      <a:pt x="1487" y="1480"/>
                    </a:lnTo>
                    <a:lnTo>
                      <a:pt x="1498" y="1449"/>
                    </a:lnTo>
                    <a:lnTo>
                      <a:pt x="1509" y="1417"/>
                    </a:lnTo>
                    <a:lnTo>
                      <a:pt x="1520" y="1386"/>
                    </a:lnTo>
                    <a:lnTo>
                      <a:pt x="1531" y="1355"/>
                    </a:lnTo>
                    <a:lnTo>
                      <a:pt x="1543" y="1325"/>
                    </a:lnTo>
                    <a:lnTo>
                      <a:pt x="1555" y="1294"/>
                    </a:lnTo>
                    <a:lnTo>
                      <a:pt x="1568" y="1263"/>
                    </a:lnTo>
                    <a:lnTo>
                      <a:pt x="1581" y="1233"/>
                    </a:lnTo>
                    <a:lnTo>
                      <a:pt x="1595" y="1203"/>
                    </a:lnTo>
                    <a:lnTo>
                      <a:pt x="1608" y="1173"/>
                    </a:lnTo>
                    <a:lnTo>
                      <a:pt x="1622" y="1143"/>
                    </a:lnTo>
                    <a:lnTo>
                      <a:pt x="1637" y="1113"/>
                    </a:lnTo>
                    <a:lnTo>
                      <a:pt x="1652" y="1084"/>
                    </a:lnTo>
                    <a:lnTo>
                      <a:pt x="1667" y="1055"/>
                    </a:lnTo>
                    <a:lnTo>
                      <a:pt x="1683" y="1025"/>
                    </a:lnTo>
                    <a:lnTo>
                      <a:pt x="1698" y="996"/>
                    </a:lnTo>
                    <a:lnTo>
                      <a:pt x="1715" y="968"/>
                    </a:lnTo>
                    <a:lnTo>
                      <a:pt x="1731" y="939"/>
                    </a:lnTo>
                    <a:lnTo>
                      <a:pt x="1748" y="911"/>
                    </a:lnTo>
                    <a:lnTo>
                      <a:pt x="1766" y="883"/>
                    </a:lnTo>
                    <a:lnTo>
                      <a:pt x="1783" y="855"/>
                    </a:lnTo>
                    <a:lnTo>
                      <a:pt x="1801" y="827"/>
                    </a:lnTo>
                    <a:lnTo>
                      <a:pt x="1820" y="800"/>
                    </a:lnTo>
                    <a:lnTo>
                      <a:pt x="1838" y="773"/>
                    </a:lnTo>
                  </a:path>
                </a:pathLst>
              </a:custGeom>
              <a:solidFill>
                <a:srgbClr val="54E349"/>
              </a:solidFill>
              <a:ln w="25400">
                <a:noFill/>
                <a:prstDash val="solid"/>
                <a:round/>
                <a:headEnd/>
                <a:tailEnd/>
              </a:ln>
              <a:effectLst>
                <a:outerShdw blurRad="44450" dist="27940" dir="5400000" algn="ctr">
                  <a:srgbClr val="000000">
                    <a:alpha val="32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balanced" dir="t">
                  <a:rot lat="0" lon="0" rev="8700000"/>
                </a:lightRig>
              </a:scene3d>
              <a:sp3d>
                <a:bevelT w="190500" h="38100"/>
              </a:sp3d>
            </xdr:spPr>
          </xdr:sp>
          <xdr:sp macro="" textlink="">
            <xdr:nvSpPr>
              <xdr:cNvPr id="147" name="Freeform 383"/>
              <xdr:cNvSpPr>
                <a:spLocks/>
              </xdr:cNvSpPr>
            </xdr:nvSpPr>
            <xdr:spPr bwMode="auto">
              <a:xfrm>
                <a:off x="450915" y="3935368"/>
                <a:ext cx="673826" cy="597403"/>
              </a:xfrm>
              <a:custGeom>
                <a:avLst/>
                <a:gdLst>
                  <a:gd name="T0" fmla="*/ 2147483647 w 2343"/>
                  <a:gd name="T1" fmla="*/ 2147483647 h 2198"/>
                  <a:gd name="T2" fmla="*/ 2147483647 w 2343"/>
                  <a:gd name="T3" fmla="*/ 2147483647 h 2198"/>
                  <a:gd name="T4" fmla="*/ 2147483647 w 2343"/>
                  <a:gd name="T5" fmla="*/ 2147483647 h 2198"/>
                  <a:gd name="T6" fmla="*/ 2147483647 w 2343"/>
                  <a:gd name="T7" fmla="*/ 2147483647 h 2198"/>
                  <a:gd name="T8" fmla="*/ 2147483647 w 2343"/>
                  <a:gd name="T9" fmla="*/ 2147483647 h 2198"/>
                  <a:gd name="T10" fmla="*/ 2147483647 w 2343"/>
                  <a:gd name="T11" fmla="*/ 2147483647 h 2198"/>
                  <a:gd name="T12" fmla="*/ 2147483647 w 2343"/>
                  <a:gd name="T13" fmla="*/ 2147483647 h 2198"/>
                  <a:gd name="T14" fmla="*/ 2147483647 w 2343"/>
                  <a:gd name="T15" fmla="*/ 2147483647 h 2198"/>
                  <a:gd name="T16" fmla="*/ 2147483647 w 2343"/>
                  <a:gd name="T17" fmla="*/ 2147483647 h 2198"/>
                  <a:gd name="T18" fmla="*/ 2147483647 w 2343"/>
                  <a:gd name="T19" fmla="*/ 2147483647 h 2198"/>
                  <a:gd name="T20" fmla="*/ 2147483647 w 2343"/>
                  <a:gd name="T21" fmla="*/ 2147483647 h 2198"/>
                  <a:gd name="T22" fmla="*/ 2147483647 w 2343"/>
                  <a:gd name="T23" fmla="*/ 2147483647 h 2198"/>
                  <a:gd name="T24" fmla="*/ 2147483647 w 2343"/>
                  <a:gd name="T25" fmla="*/ 2147483647 h 2198"/>
                  <a:gd name="T26" fmla="*/ 2147483647 w 2343"/>
                  <a:gd name="T27" fmla="*/ 2147483647 h 2198"/>
                  <a:gd name="T28" fmla="*/ 2147483647 w 2343"/>
                  <a:gd name="T29" fmla="*/ 2147483647 h 2198"/>
                  <a:gd name="T30" fmla="*/ 2147483647 w 2343"/>
                  <a:gd name="T31" fmla="*/ 2147483647 h 2198"/>
                  <a:gd name="T32" fmla="*/ 2147483647 w 2343"/>
                  <a:gd name="T33" fmla="*/ 2147483647 h 2198"/>
                  <a:gd name="T34" fmla="*/ 2147483647 w 2343"/>
                  <a:gd name="T35" fmla="*/ 2147483647 h 2198"/>
                  <a:gd name="T36" fmla="*/ 2147483647 w 2343"/>
                  <a:gd name="T37" fmla="*/ 2147483647 h 2198"/>
                  <a:gd name="T38" fmla="*/ 2147483647 w 2343"/>
                  <a:gd name="T39" fmla="*/ 2147483647 h 2198"/>
                  <a:gd name="T40" fmla="*/ 2147483647 w 2343"/>
                  <a:gd name="T41" fmla="*/ 2147483647 h 2198"/>
                  <a:gd name="T42" fmla="*/ 2147483647 w 2343"/>
                  <a:gd name="T43" fmla="*/ 2147483647 h 2198"/>
                  <a:gd name="T44" fmla="*/ 2147483647 w 2343"/>
                  <a:gd name="T45" fmla="*/ 2147483647 h 2198"/>
                  <a:gd name="T46" fmla="*/ 2147483647 w 2343"/>
                  <a:gd name="T47" fmla="*/ 2147483647 h 2198"/>
                  <a:gd name="T48" fmla="*/ 2147483647 w 2343"/>
                  <a:gd name="T49" fmla="*/ 2147483647 h 2198"/>
                  <a:gd name="T50" fmla="*/ 2147483647 w 2343"/>
                  <a:gd name="T51" fmla="*/ 2147483647 h 2198"/>
                  <a:gd name="T52" fmla="*/ 2147483647 w 2343"/>
                  <a:gd name="T53" fmla="*/ 2147483647 h 2198"/>
                  <a:gd name="T54" fmla="*/ 2147483647 w 2343"/>
                  <a:gd name="T55" fmla="*/ 2147483647 h 2198"/>
                  <a:gd name="T56" fmla="*/ 2147483647 w 2343"/>
                  <a:gd name="T57" fmla="*/ 2147483647 h 2198"/>
                  <a:gd name="T58" fmla="*/ 2147483647 w 2343"/>
                  <a:gd name="T59" fmla="*/ 2147483647 h 2198"/>
                  <a:gd name="T60" fmla="*/ 2147483647 w 2343"/>
                  <a:gd name="T61" fmla="*/ 2147483647 h 2198"/>
                  <a:gd name="T62" fmla="*/ 2147483647 w 2343"/>
                  <a:gd name="T63" fmla="*/ 2147483647 h 2198"/>
                  <a:gd name="T64" fmla="*/ 2147483647 w 2343"/>
                  <a:gd name="T65" fmla="*/ 2147483647 h 2198"/>
                  <a:gd name="T66" fmla="*/ 2147483647 w 2343"/>
                  <a:gd name="T67" fmla="*/ 2147483647 h 2198"/>
                  <a:gd name="T68" fmla="*/ 2147483647 w 2343"/>
                  <a:gd name="T69" fmla="*/ 2147483647 h 2198"/>
                  <a:gd name="T70" fmla="*/ 2147483647 w 2343"/>
                  <a:gd name="T71" fmla="*/ 2147483647 h 2198"/>
                  <a:gd name="T72" fmla="*/ 2147483647 w 2343"/>
                  <a:gd name="T73" fmla="*/ 2147483647 h 2198"/>
                  <a:gd name="T74" fmla="*/ 2147483647 w 2343"/>
                  <a:gd name="T75" fmla="*/ 2147483647 h 2198"/>
                  <a:gd name="T76" fmla="*/ 2147483647 w 2343"/>
                  <a:gd name="T77" fmla="*/ 2147483647 h 2198"/>
                  <a:gd name="T78" fmla="*/ 2147483647 w 2343"/>
                  <a:gd name="T79" fmla="*/ 2147483647 h 2198"/>
                  <a:gd name="T80" fmla="*/ 2147483647 w 2343"/>
                  <a:gd name="T81" fmla="*/ 2147483647 h 2198"/>
                  <a:gd name="T82" fmla="*/ 2147483647 w 2343"/>
                  <a:gd name="T83" fmla="*/ 2147483647 h 2198"/>
                  <a:gd name="T84" fmla="*/ 2147483647 w 2343"/>
                  <a:gd name="T85" fmla="*/ 2147483647 h 2198"/>
                  <a:gd name="T86" fmla="*/ 2147483647 w 2343"/>
                  <a:gd name="T87" fmla="*/ 2147483647 h 2198"/>
                  <a:gd name="T88" fmla="*/ 2147483647 w 2343"/>
                  <a:gd name="T89" fmla="*/ 2147483647 h 2198"/>
                  <a:gd name="T90" fmla="*/ 2147483647 w 2343"/>
                  <a:gd name="T91" fmla="*/ 2147483647 h 2198"/>
                  <a:gd name="T92" fmla="*/ 2147483647 w 2343"/>
                  <a:gd name="T93" fmla="*/ 2147483647 h 2198"/>
                  <a:gd name="T94" fmla="*/ 2147483647 w 2343"/>
                  <a:gd name="T95" fmla="*/ 2147483647 h 2198"/>
                  <a:gd name="T96" fmla="*/ 2147483647 w 2343"/>
                  <a:gd name="T97" fmla="*/ 2147483647 h 2198"/>
                  <a:gd name="T98" fmla="*/ 2147483647 w 2343"/>
                  <a:gd name="T99" fmla="*/ 2147483647 h 2198"/>
                  <a:gd name="T100" fmla="*/ 2147483647 w 2343"/>
                  <a:gd name="T101" fmla="*/ 2147483647 h 2198"/>
                  <a:gd name="T102" fmla="*/ 2147483647 w 2343"/>
                  <a:gd name="T103" fmla="*/ 2147483647 h 2198"/>
                  <a:gd name="T104" fmla="*/ 2147483647 w 2343"/>
                  <a:gd name="T105" fmla="*/ 2147483647 h 2198"/>
                  <a:gd name="T106" fmla="*/ 2147483647 w 2343"/>
                  <a:gd name="T107" fmla="*/ 2147483647 h 2198"/>
                  <a:gd name="T108" fmla="*/ 2147483647 w 2343"/>
                  <a:gd name="T109" fmla="*/ 2147483647 h 2198"/>
                  <a:gd name="T110" fmla="*/ 2147483647 w 2343"/>
                  <a:gd name="T111" fmla="*/ 2147483647 h 2198"/>
                  <a:gd name="T112" fmla="*/ 2147483647 w 2343"/>
                  <a:gd name="T113" fmla="*/ 2147483647 h 2198"/>
                  <a:gd name="T114" fmla="*/ 2147483647 w 2343"/>
                  <a:gd name="T115" fmla="*/ 2147483647 h 2198"/>
                  <a:gd name="T116" fmla="*/ 2147483647 w 2343"/>
                  <a:gd name="T117" fmla="*/ 2147483647 h 2198"/>
                  <a:gd name="T118" fmla="*/ 2147483647 w 2343"/>
                  <a:gd name="T119" fmla="*/ 2147483647 h 2198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  <a:gd name="T132" fmla="*/ 0 60000 65536"/>
                  <a:gd name="T133" fmla="*/ 0 60000 65536"/>
                  <a:gd name="T134" fmla="*/ 0 60000 65536"/>
                  <a:gd name="T135" fmla="*/ 0 60000 65536"/>
                  <a:gd name="T136" fmla="*/ 0 60000 65536"/>
                  <a:gd name="T137" fmla="*/ 0 60000 65536"/>
                  <a:gd name="T138" fmla="*/ 0 60000 65536"/>
                  <a:gd name="T139" fmla="*/ 0 60000 65536"/>
                  <a:gd name="T140" fmla="*/ 0 60000 65536"/>
                  <a:gd name="T141" fmla="*/ 0 60000 65536"/>
                  <a:gd name="T142" fmla="*/ 0 60000 65536"/>
                  <a:gd name="T143" fmla="*/ 0 60000 65536"/>
                  <a:gd name="T144" fmla="*/ 0 60000 65536"/>
                  <a:gd name="T145" fmla="*/ 0 60000 65536"/>
                  <a:gd name="T146" fmla="*/ 0 60000 65536"/>
                  <a:gd name="T147" fmla="*/ 0 60000 65536"/>
                  <a:gd name="T148" fmla="*/ 0 60000 65536"/>
                  <a:gd name="T149" fmla="*/ 0 60000 65536"/>
                  <a:gd name="T150" fmla="*/ 0 60000 65536"/>
                  <a:gd name="T151" fmla="*/ 0 60000 65536"/>
                  <a:gd name="T152" fmla="*/ 0 60000 65536"/>
                  <a:gd name="T153" fmla="*/ 0 60000 65536"/>
                  <a:gd name="T154" fmla="*/ 0 60000 65536"/>
                  <a:gd name="T155" fmla="*/ 0 60000 65536"/>
                  <a:gd name="T156" fmla="*/ 0 60000 65536"/>
                  <a:gd name="T157" fmla="*/ 0 60000 65536"/>
                  <a:gd name="T158" fmla="*/ 0 60000 65536"/>
                  <a:gd name="T159" fmla="*/ 0 60000 65536"/>
                  <a:gd name="T160" fmla="*/ 0 60000 65536"/>
                  <a:gd name="T161" fmla="*/ 0 60000 65536"/>
                  <a:gd name="T162" fmla="*/ 0 60000 65536"/>
                  <a:gd name="T163" fmla="*/ 0 60000 65536"/>
                  <a:gd name="T164" fmla="*/ 0 60000 65536"/>
                  <a:gd name="T165" fmla="*/ 0 60000 65536"/>
                  <a:gd name="T166" fmla="*/ 0 60000 65536"/>
                  <a:gd name="T167" fmla="*/ 0 60000 65536"/>
                  <a:gd name="T168" fmla="*/ 0 60000 65536"/>
                  <a:gd name="T169" fmla="*/ 0 60000 65536"/>
                  <a:gd name="T170" fmla="*/ 0 60000 65536"/>
                  <a:gd name="T171" fmla="*/ 0 60000 65536"/>
                  <a:gd name="T172" fmla="*/ 0 60000 65536"/>
                  <a:gd name="T173" fmla="*/ 0 60000 65536"/>
                  <a:gd name="T174" fmla="*/ 0 60000 65536"/>
                  <a:gd name="T175" fmla="*/ 0 60000 65536"/>
                  <a:gd name="T176" fmla="*/ 0 60000 65536"/>
                  <a:gd name="T177" fmla="*/ 0 60000 65536"/>
                  <a:gd name="T178" fmla="*/ 0 60000 65536"/>
                  <a:gd name="T179" fmla="*/ 0 60000 65536"/>
                  <a:gd name="T180" fmla="*/ 0 w 2343"/>
                  <a:gd name="T181" fmla="*/ 0 h 2198"/>
                  <a:gd name="T182" fmla="*/ 2343 w 2343"/>
                  <a:gd name="T183" fmla="*/ 2198 h 2198"/>
                </a:gdLst>
                <a:ahLst/>
                <a:cxnLst>
                  <a:cxn ang="T120">
                    <a:pos x="T0" y="T1"/>
                  </a:cxn>
                  <a:cxn ang="T121">
                    <a:pos x="T2" y="T3"/>
                  </a:cxn>
                  <a:cxn ang="T122">
                    <a:pos x="T4" y="T5"/>
                  </a:cxn>
                  <a:cxn ang="T123">
                    <a:pos x="T6" y="T7"/>
                  </a:cxn>
                  <a:cxn ang="T124">
                    <a:pos x="T8" y="T9"/>
                  </a:cxn>
                  <a:cxn ang="T125">
                    <a:pos x="T10" y="T11"/>
                  </a:cxn>
                  <a:cxn ang="T126">
                    <a:pos x="T12" y="T13"/>
                  </a:cxn>
                  <a:cxn ang="T127">
                    <a:pos x="T14" y="T15"/>
                  </a:cxn>
                  <a:cxn ang="T128">
                    <a:pos x="T16" y="T17"/>
                  </a:cxn>
                  <a:cxn ang="T129">
                    <a:pos x="T18" y="T19"/>
                  </a:cxn>
                  <a:cxn ang="T130">
                    <a:pos x="T20" y="T21"/>
                  </a:cxn>
                  <a:cxn ang="T131">
                    <a:pos x="T22" y="T23"/>
                  </a:cxn>
                  <a:cxn ang="T132">
                    <a:pos x="T24" y="T25"/>
                  </a:cxn>
                  <a:cxn ang="T133">
                    <a:pos x="T26" y="T27"/>
                  </a:cxn>
                  <a:cxn ang="T134">
                    <a:pos x="T28" y="T29"/>
                  </a:cxn>
                  <a:cxn ang="T135">
                    <a:pos x="T30" y="T31"/>
                  </a:cxn>
                  <a:cxn ang="T136">
                    <a:pos x="T32" y="T33"/>
                  </a:cxn>
                  <a:cxn ang="T137">
                    <a:pos x="T34" y="T35"/>
                  </a:cxn>
                  <a:cxn ang="T138">
                    <a:pos x="T36" y="T37"/>
                  </a:cxn>
                  <a:cxn ang="T139">
                    <a:pos x="T38" y="T39"/>
                  </a:cxn>
                  <a:cxn ang="T140">
                    <a:pos x="T40" y="T41"/>
                  </a:cxn>
                  <a:cxn ang="T141">
                    <a:pos x="T42" y="T43"/>
                  </a:cxn>
                  <a:cxn ang="T142">
                    <a:pos x="T44" y="T45"/>
                  </a:cxn>
                  <a:cxn ang="T143">
                    <a:pos x="T46" y="T47"/>
                  </a:cxn>
                  <a:cxn ang="T144">
                    <a:pos x="T48" y="T49"/>
                  </a:cxn>
                  <a:cxn ang="T145">
                    <a:pos x="T50" y="T51"/>
                  </a:cxn>
                  <a:cxn ang="T146">
                    <a:pos x="T52" y="T53"/>
                  </a:cxn>
                  <a:cxn ang="T147">
                    <a:pos x="T54" y="T55"/>
                  </a:cxn>
                  <a:cxn ang="T148">
                    <a:pos x="T56" y="T57"/>
                  </a:cxn>
                  <a:cxn ang="T149">
                    <a:pos x="T58" y="T59"/>
                  </a:cxn>
                  <a:cxn ang="T150">
                    <a:pos x="T60" y="T61"/>
                  </a:cxn>
                  <a:cxn ang="T151">
                    <a:pos x="T62" y="T63"/>
                  </a:cxn>
                  <a:cxn ang="T152">
                    <a:pos x="T64" y="T65"/>
                  </a:cxn>
                  <a:cxn ang="T153">
                    <a:pos x="T66" y="T67"/>
                  </a:cxn>
                  <a:cxn ang="T154">
                    <a:pos x="T68" y="T69"/>
                  </a:cxn>
                  <a:cxn ang="T155">
                    <a:pos x="T70" y="T71"/>
                  </a:cxn>
                  <a:cxn ang="T156">
                    <a:pos x="T72" y="T73"/>
                  </a:cxn>
                  <a:cxn ang="T157">
                    <a:pos x="T74" y="T75"/>
                  </a:cxn>
                  <a:cxn ang="T158">
                    <a:pos x="T76" y="T77"/>
                  </a:cxn>
                  <a:cxn ang="T159">
                    <a:pos x="T78" y="T79"/>
                  </a:cxn>
                  <a:cxn ang="T160">
                    <a:pos x="T80" y="T81"/>
                  </a:cxn>
                  <a:cxn ang="T161">
                    <a:pos x="T82" y="T83"/>
                  </a:cxn>
                  <a:cxn ang="T162">
                    <a:pos x="T84" y="T85"/>
                  </a:cxn>
                  <a:cxn ang="T163">
                    <a:pos x="T86" y="T87"/>
                  </a:cxn>
                  <a:cxn ang="T164">
                    <a:pos x="T88" y="T89"/>
                  </a:cxn>
                  <a:cxn ang="T165">
                    <a:pos x="T90" y="T91"/>
                  </a:cxn>
                  <a:cxn ang="T166">
                    <a:pos x="T92" y="T93"/>
                  </a:cxn>
                  <a:cxn ang="T167">
                    <a:pos x="T94" y="T95"/>
                  </a:cxn>
                  <a:cxn ang="T168">
                    <a:pos x="T96" y="T97"/>
                  </a:cxn>
                  <a:cxn ang="T169">
                    <a:pos x="T98" y="T99"/>
                  </a:cxn>
                  <a:cxn ang="T170">
                    <a:pos x="T100" y="T101"/>
                  </a:cxn>
                  <a:cxn ang="T171">
                    <a:pos x="T102" y="T103"/>
                  </a:cxn>
                  <a:cxn ang="T172">
                    <a:pos x="T104" y="T105"/>
                  </a:cxn>
                  <a:cxn ang="T173">
                    <a:pos x="T106" y="T107"/>
                  </a:cxn>
                  <a:cxn ang="T174">
                    <a:pos x="T108" y="T109"/>
                  </a:cxn>
                  <a:cxn ang="T175">
                    <a:pos x="T110" y="T111"/>
                  </a:cxn>
                  <a:cxn ang="T176">
                    <a:pos x="T112" y="T113"/>
                  </a:cxn>
                  <a:cxn ang="T177">
                    <a:pos x="T114" y="T115"/>
                  </a:cxn>
                  <a:cxn ang="T178">
                    <a:pos x="T116" y="T117"/>
                  </a:cxn>
                  <a:cxn ang="T179">
                    <a:pos x="T118" y="T119"/>
                  </a:cxn>
                </a:cxnLst>
                <a:rect l="T180" t="T181" r="T182" b="T183"/>
                <a:pathLst>
                  <a:path w="2343" h="2198">
                    <a:moveTo>
                      <a:pt x="2343" y="1280"/>
                    </a:moveTo>
                    <a:lnTo>
                      <a:pt x="2305" y="1173"/>
                    </a:lnTo>
                    <a:lnTo>
                      <a:pt x="2268" y="1066"/>
                    </a:lnTo>
                    <a:lnTo>
                      <a:pt x="2231" y="960"/>
                    </a:lnTo>
                    <a:lnTo>
                      <a:pt x="2194" y="853"/>
                    </a:lnTo>
                    <a:lnTo>
                      <a:pt x="2156" y="747"/>
                    </a:lnTo>
                    <a:lnTo>
                      <a:pt x="2119" y="640"/>
                    </a:lnTo>
                    <a:lnTo>
                      <a:pt x="2082" y="533"/>
                    </a:lnTo>
                    <a:lnTo>
                      <a:pt x="2045" y="427"/>
                    </a:lnTo>
                    <a:lnTo>
                      <a:pt x="2007" y="320"/>
                    </a:lnTo>
                    <a:lnTo>
                      <a:pt x="1970" y="213"/>
                    </a:lnTo>
                    <a:lnTo>
                      <a:pt x="1933" y="107"/>
                    </a:lnTo>
                    <a:lnTo>
                      <a:pt x="1896" y="0"/>
                    </a:lnTo>
                    <a:lnTo>
                      <a:pt x="1849" y="17"/>
                    </a:lnTo>
                    <a:lnTo>
                      <a:pt x="1803" y="34"/>
                    </a:lnTo>
                    <a:lnTo>
                      <a:pt x="1757" y="52"/>
                    </a:lnTo>
                    <a:lnTo>
                      <a:pt x="1711" y="70"/>
                    </a:lnTo>
                    <a:lnTo>
                      <a:pt x="1665" y="89"/>
                    </a:lnTo>
                    <a:lnTo>
                      <a:pt x="1619" y="108"/>
                    </a:lnTo>
                    <a:lnTo>
                      <a:pt x="1574" y="128"/>
                    </a:lnTo>
                    <a:lnTo>
                      <a:pt x="1529" y="149"/>
                    </a:lnTo>
                    <a:lnTo>
                      <a:pt x="1484" y="170"/>
                    </a:lnTo>
                    <a:lnTo>
                      <a:pt x="1439" y="192"/>
                    </a:lnTo>
                    <a:lnTo>
                      <a:pt x="1395" y="214"/>
                    </a:lnTo>
                    <a:lnTo>
                      <a:pt x="1351" y="236"/>
                    </a:lnTo>
                    <a:lnTo>
                      <a:pt x="1307" y="260"/>
                    </a:lnTo>
                    <a:lnTo>
                      <a:pt x="1264" y="283"/>
                    </a:lnTo>
                    <a:lnTo>
                      <a:pt x="1221" y="308"/>
                    </a:lnTo>
                    <a:lnTo>
                      <a:pt x="1178" y="333"/>
                    </a:lnTo>
                    <a:lnTo>
                      <a:pt x="1135" y="358"/>
                    </a:lnTo>
                    <a:lnTo>
                      <a:pt x="1093" y="384"/>
                    </a:lnTo>
                    <a:lnTo>
                      <a:pt x="1051" y="410"/>
                    </a:lnTo>
                    <a:lnTo>
                      <a:pt x="1009" y="437"/>
                    </a:lnTo>
                    <a:lnTo>
                      <a:pt x="968" y="464"/>
                    </a:lnTo>
                    <a:lnTo>
                      <a:pt x="927" y="492"/>
                    </a:lnTo>
                    <a:lnTo>
                      <a:pt x="887" y="520"/>
                    </a:lnTo>
                    <a:lnTo>
                      <a:pt x="846" y="549"/>
                    </a:lnTo>
                    <a:lnTo>
                      <a:pt x="807" y="579"/>
                    </a:lnTo>
                    <a:lnTo>
                      <a:pt x="767" y="609"/>
                    </a:lnTo>
                    <a:lnTo>
                      <a:pt x="728" y="639"/>
                    </a:lnTo>
                    <a:lnTo>
                      <a:pt x="689" y="670"/>
                    </a:lnTo>
                    <a:lnTo>
                      <a:pt x="651" y="701"/>
                    </a:lnTo>
                    <a:lnTo>
                      <a:pt x="613" y="733"/>
                    </a:lnTo>
                    <a:lnTo>
                      <a:pt x="575" y="765"/>
                    </a:lnTo>
                    <a:lnTo>
                      <a:pt x="538" y="797"/>
                    </a:lnTo>
                    <a:lnTo>
                      <a:pt x="501" y="831"/>
                    </a:lnTo>
                    <a:lnTo>
                      <a:pt x="465" y="864"/>
                    </a:lnTo>
                    <a:lnTo>
                      <a:pt x="428" y="898"/>
                    </a:lnTo>
                    <a:lnTo>
                      <a:pt x="393" y="933"/>
                    </a:lnTo>
                    <a:lnTo>
                      <a:pt x="358" y="967"/>
                    </a:lnTo>
                    <a:lnTo>
                      <a:pt x="323" y="1003"/>
                    </a:lnTo>
                    <a:lnTo>
                      <a:pt x="289" y="1038"/>
                    </a:lnTo>
                    <a:lnTo>
                      <a:pt x="255" y="1075"/>
                    </a:lnTo>
                    <a:lnTo>
                      <a:pt x="221" y="1111"/>
                    </a:lnTo>
                    <a:lnTo>
                      <a:pt x="188" y="1148"/>
                    </a:lnTo>
                    <a:lnTo>
                      <a:pt x="156" y="1185"/>
                    </a:lnTo>
                    <a:lnTo>
                      <a:pt x="124" y="1223"/>
                    </a:lnTo>
                    <a:lnTo>
                      <a:pt x="92" y="1261"/>
                    </a:lnTo>
                    <a:lnTo>
                      <a:pt x="61" y="1300"/>
                    </a:lnTo>
                    <a:lnTo>
                      <a:pt x="30" y="1338"/>
                    </a:lnTo>
                    <a:lnTo>
                      <a:pt x="0" y="1378"/>
                    </a:lnTo>
                    <a:lnTo>
                      <a:pt x="90" y="1446"/>
                    </a:lnTo>
                    <a:lnTo>
                      <a:pt x="180" y="1514"/>
                    </a:lnTo>
                    <a:lnTo>
                      <a:pt x="270" y="1583"/>
                    </a:lnTo>
                    <a:lnTo>
                      <a:pt x="359" y="1651"/>
                    </a:lnTo>
                    <a:lnTo>
                      <a:pt x="449" y="1719"/>
                    </a:lnTo>
                    <a:lnTo>
                      <a:pt x="539" y="1788"/>
                    </a:lnTo>
                    <a:lnTo>
                      <a:pt x="629" y="1856"/>
                    </a:lnTo>
                    <a:lnTo>
                      <a:pt x="719" y="1924"/>
                    </a:lnTo>
                    <a:lnTo>
                      <a:pt x="809" y="1993"/>
                    </a:lnTo>
                    <a:lnTo>
                      <a:pt x="899" y="2061"/>
                    </a:lnTo>
                    <a:lnTo>
                      <a:pt x="989" y="2130"/>
                    </a:lnTo>
                    <a:lnTo>
                      <a:pt x="1079" y="2198"/>
                    </a:lnTo>
                    <a:lnTo>
                      <a:pt x="1099" y="2172"/>
                    </a:lnTo>
                    <a:lnTo>
                      <a:pt x="1119" y="2146"/>
                    </a:lnTo>
                    <a:lnTo>
                      <a:pt x="1140" y="2120"/>
                    </a:lnTo>
                    <a:lnTo>
                      <a:pt x="1161" y="2095"/>
                    </a:lnTo>
                    <a:lnTo>
                      <a:pt x="1182" y="2070"/>
                    </a:lnTo>
                    <a:lnTo>
                      <a:pt x="1204" y="2045"/>
                    </a:lnTo>
                    <a:lnTo>
                      <a:pt x="1226" y="2020"/>
                    </a:lnTo>
                    <a:lnTo>
                      <a:pt x="1248" y="1996"/>
                    </a:lnTo>
                    <a:lnTo>
                      <a:pt x="1271" y="1972"/>
                    </a:lnTo>
                    <a:lnTo>
                      <a:pt x="1294" y="1948"/>
                    </a:lnTo>
                    <a:lnTo>
                      <a:pt x="1317" y="1924"/>
                    </a:lnTo>
                    <a:lnTo>
                      <a:pt x="1341" y="1901"/>
                    </a:lnTo>
                    <a:lnTo>
                      <a:pt x="1364" y="1878"/>
                    </a:lnTo>
                    <a:lnTo>
                      <a:pt x="1388" y="1856"/>
                    </a:lnTo>
                    <a:lnTo>
                      <a:pt x="1413" y="1833"/>
                    </a:lnTo>
                    <a:lnTo>
                      <a:pt x="1437" y="1811"/>
                    </a:lnTo>
                    <a:lnTo>
                      <a:pt x="1462" y="1789"/>
                    </a:lnTo>
                    <a:lnTo>
                      <a:pt x="1487" y="1768"/>
                    </a:lnTo>
                    <a:lnTo>
                      <a:pt x="1513" y="1747"/>
                    </a:lnTo>
                    <a:lnTo>
                      <a:pt x="1538" y="1726"/>
                    </a:lnTo>
                    <a:lnTo>
                      <a:pt x="1564" y="1705"/>
                    </a:lnTo>
                    <a:lnTo>
                      <a:pt x="1590" y="1685"/>
                    </a:lnTo>
                    <a:lnTo>
                      <a:pt x="1616" y="1665"/>
                    </a:lnTo>
                    <a:lnTo>
                      <a:pt x="1643" y="1646"/>
                    </a:lnTo>
                    <a:lnTo>
                      <a:pt x="1670" y="1626"/>
                    </a:lnTo>
                    <a:lnTo>
                      <a:pt x="1697" y="1608"/>
                    </a:lnTo>
                    <a:lnTo>
                      <a:pt x="1724" y="1589"/>
                    </a:lnTo>
                    <a:lnTo>
                      <a:pt x="1752" y="1571"/>
                    </a:lnTo>
                    <a:lnTo>
                      <a:pt x="1779" y="1553"/>
                    </a:lnTo>
                    <a:lnTo>
                      <a:pt x="1807" y="1535"/>
                    </a:lnTo>
                    <a:lnTo>
                      <a:pt x="1836" y="1518"/>
                    </a:lnTo>
                    <a:lnTo>
                      <a:pt x="1864" y="1501"/>
                    </a:lnTo>
                    <a:lnTo>
                      <a:pt x="1892" y="1485"/>
                    </a:lnTo>
                    <a:lnTo>
                      <a:pt x="1921" y="1468"/>
                    </a:lnTo>
                    <a:lnTo>
                      <a:pt x="1950" y="1453"/>
                    </a:lnTo>
                    <a:lnTo>
                      <a:pt x="1979" y="1437"/>
                    </a:lnTo>
                    <a:lnTo>
                      <a:pt x="2009" y="1422"/>
                    </a:lnTo>
                    <a:lnTo>
                      <a:pt x="2038" y="1407"/>
                    </a:lnTo>
                    <a:lnTo>
                      <a:pt x="2068" y="1393"/>
                    </a:lnTo>
                    <a:lnTo>
                      <a:pt x="2098" y="1379"/>
                    </a:lnTo>
                    <a:lnTo>
                      <a:pt x="2128" y="1365"/>
                    </a:lnTo>
                    <a:lnTo>
                      <a:pt x="2158" y="1352"/>
                    </a:lnTo>
                    <a:lnTo>
                      <a:pt x="2189" y="1339"/>
                    </a:lnTo>
                    <a:lnTo>
                      <a:pt x="2219" y="1326"/>
                    </a:lnTo>
                    <a:lnTo>
                      <a:pt x="2250" y="1314"/>
                    </a:lnTo>
                    <a:lnTo>
                      <a:pt x="2281" y="1302"/>
                    </a:lnTo>
                    <a:lnTo>
                      <a:pt x="2311" y="1291"/>
                    </a:lnTo>
                    <a:lnTo>
                      <a:pt x="2343" y="1280"/>
                    </a:lnTo>
                  </a:path>
                </a:pathLst>
              </a:custGeom>
              <a:solidFill>
                <a:srgbClr val="FFFF57">
                  <a:alpha val="89804"/>
                </a:srgbClr>
              </a:solidFill>
              <a:ln w="25400">
                <a:noFill/>
                <a:prstDash val="solid"/>
                <a:round/>
                <a:headEnd/>
                <a:tailEnd/>
              </a:ln>
              <a:effectLst>
                <a:outerShdw blurRad="44450" dist="27940" dir="5400000" algn="ctr">
                  <a:srgbClr val="000000">
                    <a:alpha val="32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balanced" dir="t">
                  <a:rot lat="0" lon="0" rev="8700000"/>
                </a:lightRig>
              </a:scene3d>
              <a:sp3d>
                <a:bevelT w="190500" h="38100"/>
              </a:sp3d>
            </xdr:spPr>
          </xdr:sp>
        </xdr:grpSp>
      </xdr:grpSp>
      <xdr:graphicFrame macro="">
        <xdr:nvGraphicFramePr>
          <xdr:cNvPr id="133" name="Chart 2"/>
          <xdr:cNvGraphicFramePr>
            <a:graphicFrameLocks/>
          </xdr:cNvGraphicFramePr>
        </xdr:nvGraphicFramePr>
        <xdr:xfrm>
          <a:off x="482512" y="4076699"/>
          <a:ext cx="1108164" cy="751599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4"/>
          </a:graphicData>
        </a:graphic>
      </xdr:graphicFrame>
      <xdr:sp macro="" textlink="">
        <xdr:nvSpPr>
          <xdr:cNvPr id="134" name="Oval 3"/>
          <xdr:cNvSpPr/>
        </xdr:nvSpPr>
        <xdr:spPr bwMode="auto">
          <a:xfrm>
            <a:off x="806513" y="4471843"/>
            <a:ext cx="463543" cy="468000"/>
          </a:xfrm>
          <a:prstGeom prst="ellipse">
            <a:avLst/>
          </a:prstGeom>
          <a:solidFill>
            <a:schemeClr val="tx1">
              <a:lumMod val="85000"/>
              <a:lumOff val="15000"/>
            </a:schemeClr>
          </a:solidFill>
          <a:ln>
            <a:noFill/>
          </a:ln>
          <a:effectLst>
            <a:outerShdw blurRad="44450" dist="27940" dir="5400000" algn="ctr">
              <a:srgbClr val="000000">
                <a:alpha val="32000"/>
              </a:srgbClr>
            </a:outerShdw>
          </a:effectLst>
          <a:scene3d>
            <a:camera prst="perspectiveFront"/>
            <a:lightRig rig="balanced" dir="t">
              <a:rot lat="0" lon="0" rev="8700000"/>
            </a:lightRig>
          </a:scene3d>
          <a:sp3d>
            <a:bevelT w="190500" h="38100"/>
          </a:sp3d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endParaRPr lang="en-US" sz="1100"/>
          </a:p>
        </xdr:txBody>
      </xdr:sp>
      <xdr:sp macro="" textlink="$AA$28">
        <xdr:nvSpPr>
          <xdr:cNvPr id="135" name="TextBox 483"/>
          <xdr:cNvSpPr txBox="1"/>
        </xdr:nvSpPr>
        <xdr:spPr bwMode="auto">
          <a:xfrm>
            <a:off x="752475" y="4584250"/>
            <a:ext cx="547354" cy="254450"/>
          </a:xfrm>
          <a:prstGeom prst="rect">
            <a:avLst/>
          </a:prstGeom>
          <a:noFill/>
          <a:ln w="9525" cmpd="sng">
            <a:noFill/>
          </a:ln>
          <a:effectLst>
            <a:outerShdw blurRad="44450" dist="27940" dir="5400000" algn="ctr">
              <a:srgbClr val="000000">
                <a:alpha val="32000"/>
              </a:srgbClr>
            </a:outerShdw>
          </a:effectLst>
          <a:scene3d>
            <a:camera prst="perspectiveFront"/>
            <a:lightRig rig="balanced" dir="t">
              <a:rot lat="0" lon="0" rev="8700000"/>
            </a:lightRig>
          </a:scene3d>
          <a:sp3d>
            <a:bevelT w="190500" h="38100"/>
          </a:sp3d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pPr algn="ctr"/>
            <a:fld id="{C95E3422-AC9E-4E9F-82A4-400B9BC51F8D}" type="TxLink">
              <a:rPr lang="en-US" sz="1100" b="1" i="0" u="none" strike="noStrike">
                <a:solidFill>
                  <a:schemeClr val="bg1"/>
                </a:solidFill>
                <a:latin typeface="Calibri"/>
                <a:cs typeface="Calibri"/>
              </a:rPr>
              <a:pPr algn="ctr"/>
              <a:t>#DIV/0!</a:t>
            </a:fld>
            <a:endParaRPr lang="en-US" sz="1100" b="1">
              <a:solidFill>
                <a:schemeClr val="bg1"/>
              </a:solidFill>
              <a:latin typeface="Arial" pitchFamily="34" charset="0"/>
              <a:cs typeface="Arial" pitchFamily="34" charset="0"/>
            </a:endParaRPr>
          </a:p>
        </xdr:txBody>
      </xdr:sp>
    </xdr:grpSp>
    <xdr:clientData/>
  </xdr:twoCellAnchor>
  <xdr:twoCellAnchor>
    <xdr:from>
      <xdr:col>19</xdr:col>
      <xdr:colOff>457200</xdr:colOff>
      <xdr:row>17</xdr:row>
      <xdr:rowOff>37233</xdr:rowOff>
    </xdr:from>
    <xdr:to>
      <xdr:col>20</xdr:col>
      <xdr:colOff>394954</xdr:colOff>
      <xdr:row>18</xdr:row>
      <xdr:rowOff>132356</xdr:rowOff>
    </xdr:to>
    <xdr:sp macro="" textlink="$H$28">
      <xdr:nvSpPr>
        <xdr:cNvPr id="148" name="TextBox 483"/>
        <xdr:cNvSpPr txBox="1"/>
      </xdr:nvSpPr>
      <xdr:spPr bwMode="auto">
        <a:xfrm>
          <a:off x="8724900" y="2710583"/>
          <a:ext cx="547354" cy="253873"/>
        </a:xfrm>
        <a:prstGeom prst="rect">
          <a:avLst/>
        </a:prstGeom>
        <a:solidFill>
          <a:srgbClr val="92D050"/>
        </a:solidFill>
        <a:ln w="9525" cmpd="sng"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perspectiveFront"/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ctr"/>
          <a:fld id="{D1ABB5ED-F051-4485-9260-B2F40534250B}" type="TxLink">
            <a:rPr lang="en-US" sz="1100" b="1" i="0" u="none" strike="noStrike">
              <a:solidFill>
                <a:schemeClr val="bg1"/>
              </a:solidFill>
              <a:latin typeface="Calibri"/>
              <a:ea typeface="+mn-ea"/>
              <a:cs typeface="Calibri"/>
            </a:rPr>
            <a:pPr marL="0" indent="0" algn="ctr"/>
            <a:t>20</a:t>
          </a:fld>
          <a:endParaRPr lang="en-US" sz="1000" b="1" i="0" u="none" strike="noStrike">
            <a:solidFill>
              <a:schemeClr val="bg1"/>
            </a:solidFill>
            <a:latin typeface="Arialri"/>
            <a:ea typeface="+mn-ea"/>
            <a:cs typeface="Arial" pitchFamily="34" charset="0"/>
          </a:endParaRPr>
        </a:p>
      </xdr:txBody>
    </xdr:sp>
    <xdr:clientData/>
  </xdr:twoCellAnchor>
  <xdr:twoCellAnchor>
    <xdr:from>
      <xdr:col>18</xdr:col>
      <xdr:colOff>190500</xdr:colOff>
      <xdr:row>17</xdr:row>
      <xdr:rowOff>37233</xdr:rowOff>
    </xdr:from>
    <xdr:to>
      <xdr:col>19</xdr:col>
      <xdr:colOff>128254</xdr:colOff>
      <xdr:row>18</xdr:row>
      <xdr:rowOff>132356</xdr:rowOff>
    </xdr:to>
    <xdr:sp macro="" textlink="$AA$28">
      <xdr:nvSpPr>
        <xdr:cNvPr id="149" name="TextBox 483"/>
        <xdr:cNvSpPr txBox="1"/>
      </xdr:nvSpPr>
      <xdr:spPr bwMode="auto">
        <a:xfrm>
          <a:off x="7848600" y="2710583"/>
          <a:ext cx="547354" cy="253873"/>
        </a:xfrm>
        <a:prstGeom prst="rect">
          <a:avLst/>
        </a:prstGeom>
        <a:solidFill>
          <a:schemeClr val="bg2">
            <a:lumMod val="25000"/>
          </a:schemeClr>
        </a:solidFill>
        <a:ln w="9525" cmpd="sng"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perspectiveFront"/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fld id="{8A14FD62-4559-45A1-9B64-F88CB0105950}" type="TxLink">
            <a:rPr lang="en-US" sz="1100" b="1" i="0" u="none" strike="noStrike">
              <a:solidFill>
                <a:schemeClr val="bg1"/>
              </a:solidFill>
              <a:latin typeface="Calibri"/>
              <a:cs typeface="Calibri"/>
            </a:rPr>
            <a:pPr algn="ctr"/>
            <a:t>#DIV/0!</a:t>
          </a:fld>
          <a:endParaRPr lang="en-US" sz="1100" b="1">
            <a:solidFill>
              <a:schemeClr val="bg1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19</xdr:col>
      <xdr:colOff>114300</xdr:colOff>
      <xdr:row>17</xdr:row>
      <xdr:rowOff>46758</xdr:rowOff>
    </xdr:from>
    <xdr:to>
      <xdr:col>19</xdr:col>
      <xdr:colOff>447675</xdr:colOff>
      <xdr:row>18</xdr:row>
      <xdr:rowOff>106506</xdr:rowOff>
    </xdr:to>
    <xdr:sp macro="" textlink="">
      <xdr:nvSpPr>
        <xdr:cNvPr id="150" name="CaixaDeTexto 149"/>
        <xdr:cNvSpPr txBox="1"/>
      </xdr:nvSpPr>
      <xdr:spPr>
        <a:xfrm>
          <a:off x="8382000" y="2720108"/>
          <a:ext cx="333375" cy="21849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pt-BR" sz="1000">
              <a:latin typeface="+mn-lt"/>
            </a:rPr>
            <a:t>de</a:t>
          </a:r>
        </a:p>
      </xdr:txBody>
    </xdr:sp>
    <xdr:clientData/>
  </xdr:twoCellAnchor>
  <xdr:twoCellAnchor>
    <xdr:from>
      <xdr:col>13</xdr:col>
      <xdr:colOff>26737</xdr:colOff>
      <xdr:row>46</xdr:row>
      <xdr:rowOff>40121</xdr:rowOff>
    </xdr:from>
    <xdr:to>
      <xdr:col>15</xdr:col>
      <xdr:colOff>340896</xdr:colOff>
      <xdr:row>48</xdr:row>
      <xdr:rowOff>133682</xdr:rowOff>
    </xdr:to>
    <xdr:sp macro="" textlink="$C$24">
      <xdr:nvSpPr>
        <xdr:cNvPr id="151" name="TextBox 483"/>
        <xdr:cNvSpPr txBox="1"/>
      </xdr:nvSpPr>
      <xdr:spPr bwMode="auto">
        <a:xfrm>
          <a:off x="5741737" y="7653771"/>
          <a:ext cx="980909" cy="474561"/>
        </a:xfrm>
        <a:prstGeom prst="rect">
          <a:avLst/>
        </a:prstGeom>
        <a:noFill/>
        <a:ln w="9525" cmpd="sng"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perspectiveFront"/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fld id="{6B06ADC1-AC19-4892-9763-27138F3695F6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Lucratividade (%)</a:t>
          </a:fld>
          <a:endParaRPr lang="en-US" sz="1100" b="1">
            <a:solidFill>
              <a:srgbClr val="C0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15</xdr:col>
      <xdr:colOff>406371</xdr:colOff>
      <xdr:row>46</xdr:row>
      <xdr:rowOff>45473</xdr:rowOff>
    </xdr:from>
    <xdr:to>
      <xdr:col>18</xdr:col>
      <xdr:colOff>13368</xdr:colOff>
      <xdr:row>48</xdr:row>
      <xdr:rowOff>139034</xdr:rowOff>
    </xdr:to>
    <xdr:sp macro="" textlink="$C$25">
      <xdr:nvSpPr>
        <xdr:cNvPr id="152" name="TextBox 483"/>
        <xdr:cNvSpPr txBox="1"/>
      </xdr:nvSpPr>
      <xdr:spPr bwMode="auto">
        <a:xfrm>
          <a:off x="6788121" y="7659123"/>
          <a:ext cx="883347" cy="474561"/>
        </a:xfrm>
        <a:prstGeom prst="rect">
          <a:avLst/>
        </a:prstGeom>
        <a:noFill/>
        <a:ln w="9525" cmpd="sng"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perspectiveFront"/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fld id="{65B8ACD2-5467-42FE-B57A-A3F8817B5390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Vendas R$ (x1.000)</a:t>
          </a:fld>
          <a:endParaRPr lang="en-US" sz="1100" b="1">
            <a:solidFill>
              <a:srgbClr val="C0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18</xdr:col>
      <xdr:colOff>157691</xdr:colOff>
      <xdr:row>46</xdr:row>
      <xdr:rowOff>50825</xdr:rowOff>
    </xdr:from>
    <xdr:to>
      <xdr:col>19</xdr:col>
      <xdr:colOff>433109</xdr:colOff>
      <xdr:row>48</xdr:row>
      <xdr:rowOff>144386</xdr:rowOff>
    </xdr:to>
    <xdr:sp macro="" textlink="$C$26">
      <xdr:nvSpPr>
        <xdr:cNvPr id="153" name="TextBox 483"/>
        <xdr:cNvSpPr txBox="1"/>
      </xdr:nvSpPr>
      <xdr:spPr bwMode="auto">
        <a:xfrm>
          <a:off x="7815791" y="7664475"/>
          <a:ext cx="885018" cy="474561"/>
        </a:xfrm>
        <a:prstGeom prst="rect">
          <a:avLst/>
        </a:prstGeom>
        <a:noFill/>
        <a:ln w="9525" cmpd="sng"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perspectiveFront"/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fld id="{D5752FDE-7063-4FD5-A840-3602BB43DE84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CMV (%)</a:t>
          </a:fld>
          <a:endParaRPr lang="en-US" sz="1100" b="1">
            <a:solidFill>
              <a:srgbClr val="C0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19</xdr:col>
      <xdr:colOff>557380</xdr:colOff>
      <xdr:row>46</xdr:row>
      <xdr:rowOff>49493</xdr:rowOff>
    </xdr:from>
    <xdr:to>
      <xdr:col>22</xdr:col>
      <xdr:colOff>164376</xdr:colOff>
      <xdr:row>48</xdr:row>
      <xdr:rowOff>143054</xdr:rowOff>
    </xdr:to>
    <xdr:sp macro="" textlink="$C$27">
      <xdr:nvSpPr>
        <xdr:cNvPr id="154" name="TextBox 483"/>
        <xdr:cNvSpPr txBox="1"/>
      </xdr:nvSpPr>
      <xdr:spPr bwMode="auto">
        <a:xfrm>
          <a:off x="8825080" y="7663143"/>
          <a:ext cx="883346" cy="474561"/>
        </a:xfrm>
        <a:prstGeom prst="rect">
          <a:avLst/>
        </a:prstGeom>
        <a:noFill/>
        <a:ln w="9525" cmpd="sng"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perspectiveFront"/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fld id="{23E35CDC-DAC7-41A7-B496-7ABFE2C016C8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Ticket Médio (R$)</a:t>
          </a:fld>
          <a:endParaRPr lang="en-US" sz="1100" b="1">
            <a:solidFill>
              <a:srgbClr val="C0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22</xdr:col>
      <xdr:colOff>308699</xdr:colOff>
      <xdr:row>46</xdr:row>
      <xdr:rowOff>41477</xdr:rowOff>
    </xdr:from>
    <xdr:to>
      <xdr:col>23</xdr:col>
      <xdr:colOff>564065</xdr:colOff>
      <xdr:row>48</xdr:row>
      <xdr:rowOff>135038</xdr:rowOff>
    </xdr:to>
    <xdr:sp macro="" textlink="$C$28">
      <xdr:nvSpPr>
        <xdr:cNvPr id="155" name="TextBox 483"/>
        <xdr:cNvSpPr txBox="1"/>
      </xdr:nvSpPr>
      <xdr:spPr bwMode="auto">
        <a:xfrm>
          <a:off x="9852749" y="7655127"/>
          <a:ext cx="884016" cy="474561"/>
        </a:xfrm>
        <a:prstGeom prst="rect">
          <a:avLst/>
        </a:prstGeom>
        <a:noFill/>
        <a:ln w="9525" cmpd="sng"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perspectiveFront"/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fld id="{D783415A-08B5-4DD2-8311-FA187B0CECE0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Gastos com Pessoal (%)</a:t>
          </a:fld>
          <a:endParaRPr lang="en-US" sz="1100" b="1">
            <a:solidFill>
              <a:srgbClr val="C0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23</xdr:col>
      <xdr:colOff>608265</xdr:colOff>
      <xdr:row>46</xdr:row>
      <xdr:rowOff>40145</xdr:rowOff>
    </xdr:from>
    <xdr:to>
      <xdr:col>26</xdr:col>
      <xdr:colOff>441159</xdr:colOff>
      <xdr:row>48</xdr:row>
      <xdr:rowOff>133706</xdr:rowOff>
    </xdr:to>
    <xdr:sp macro="" textlink="$C$30">
      <xdr:nvSpPr>
        <xdr:cNvPr id="156" name="TextBox 483"/>
        <xdr:cNvSpPr txBox="1"/>
      </xdr:nvSpPr>
      <xdr:spPr bwMode="auto">
        <a:xfrm>
          <a:off x="10780965" y="7653795"/>
          <a:ext cx="1147344" cy="474561"/>
        </a:xfrm>
        <a:prstGeom prst="rect">
          <a:avLst/>
        </a:prstGeom>
        <a:noFill/>
        <a:ln w="9525" cmpd="sng"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perspectiveFront"/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fld id="{F09F7968-055F-44C1-8E6B-E2F8131833B3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Saldo de Caixa Médio R$ (x1.000)</a:t>
          </a:fld>
          <a:endParaRPr lang="en-US" sz="1100" b="1">
            <a:solidFill>
              <a:srgbClr val="C0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14</xdr:col>
      <xdr:colOff>522048</xdr:colOff>
      <xdr:row>45</xdr:row>
      <xdr:rowOff>101531</xdr:rowOff>
    </xdr:from>
    <xdr:to>
      <xdr:col>15</xdr:col>
      <xdr:colOff>148735</xdr:colOff>
      <xdr:row>46</xdr:row>
      <xdr:rowOff>100263</xdr:rowOff>
    </xdr:to>
    <xdr:sp macro="" textlink="">
      <xdr:nvSpPr>
        <xdr:cNvPr id="157" name="Seta para cima 156"/>
        <xdr:cNvSpPr/>
      </xdr:nvSpPr>
      <xdr:spPr>
        <a:xfrm>
          <a:off x="6294198" y="7531031"/>
          <a:ext cx="236287" cy="182882"/>
        </a:xfrm>
        <a:prstGeom prst="upArrow">
          <a:avLst/>
        </a:prstGeom>
        <a:solidFill>
          <a:srgbClr val="92D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16</xdr:col>
      <xdr:colOff>273370</xdr:colOff>
      <xdr:row>45</xdr:row>
      <xdr:rowOff>93515</xdr:rowOff>
    </xdr:from>
    <xdr:to>
      <xdr:col>16</xdr:col>
      <xdr:colOff>508320</xdr:colOff>
      <xdr:row>46</xdr:row>
      <xdr:rowOff>92247</xdr:rowOff>
    </xdr:to>
    <xdr:sp macro="" textlink="">
      <xdr:nvSpPr>
        <xdr:cNvPr id="158" name="Seta para cima 157"/>
        <xdr:cNvSpPr/>
      </xdr:nvSpPr>
      <xdr:spPr>
        <a:xfrm>
          <a:off x="7264720" y="7523015"/>
          <a:ext cx="234950" cy="182882"/>
        </a:xfrm>
        <a:prstGeom prst="upArrow">
          <a:avLst/>
        </a:prstGeom>
        <a:solidFill>
          <a:srgbClr val="92D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20</xdr:col>
      <xdr:colOff>439078</xdr:colOff>
      <xdr:row>45</xdr:row>
      <xdr:rowOff>85499</xdr:rowOff>
    </xdr:from>
    <xdr:to>
      <xdr:col>22</xdr:col>
      <xdr:colOff>5607</xdr:colOff>
      <xdr:row>46</xdr:row>
      <xdr:rowOff>84231</xdr:rowOff>
    </xdr:to>
    <xdr:sp macro="" textlink="">
      <xdr:nvSpPr>
        <xdr:cNvPr id="159" name="Seta para cima 158"/>
        <xdr:cNvSpPr/>
      </xdr:nvSpPr>
      <xdr:spPr>
        <a:xfrm>
          <a:off x="9316378" y="7514999"/>
          <a:ext cx="233279" cy="182882"/>
        </a:xfrm>
        <a:prstGeom prst="upArrow">
          <a:avLst/>
        </a:prstGeom>
        <a:solidFill>
          <a:srgbClr val="92D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24</xdr:col>
      <xdr:colOff>537946</xdr:colOff>
      <xdr:row>45</xdr:row>
      <xdr:rowOff>70799</xdr:rowOff>
    </xdr:from>
    <xdr:to>
      <xdr:col>26</xdr:col>
      <xdr:colOff>84422</xdr:colOff>
      <xdr:row>46</xdr:row>
      <xdr:rowOff>69531</xdr:rowOff>
    </xdr:to>
    <xdr:sp macro="" textlink="">
      <xdr:nvSpPr>
        <xdr:cNvPr id="160" name="Seta para cima 159"/>
        <xdr:cNvSpPr/>
      </xdr:nvSpPr>
      <xdr:spPr>
        <a:xfrm>
          <a:off x="11339296" y="7500299"/>
          <a:ext cx="232276" cy="182882"/>
        </a:xfrm>
        <a:prstGeom prst="upArrow">
          <a:avLst/>
        </a:prstGeom>
        <a:solidFill>
          <a:srgbClr val="92D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23</xdr:col>
      <xdr:colOff>142278</xdr:colOff>
      <xdr:row>45</xdr:row>
      <xdr:rowOff>82835</xdr:rowOff>
    </xdr:from>
    <xdr:to>
      <xdr:col>23</xdr:col>
      <xdr:colOff>377228</xdr:colOff>
      <xdr:row>46</xdr:row>
      <xdr:rowOff>81567</xdr:rowOff>
    </xdr:to>
    <xdr:sp macro="" textlink="">
      <xdr:nvSpPr>
        <xdr:cNvPr id="161" name="Seta para cima 160"/>
        <xdr:cNvSpPr/>
      </xdr:nvSpPr>
      <xdr:spPr>
        <a:xfrm rot="10800000">
          <a:off x="10314978" y="7512335"/>
          <a:ext cx="234950" cy="182882"/>
        </a:xfrm>
        <a:prstGeom prst="upArrow">
          <a:avLst/>
        </a:prstGeom>
        <a:solidFill>
          <a:srgbClr val="92D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19</xdr:col>
      <xdr:colOff>34062</xdr:colOff>
      <xdr:row>45</xdr:row>
      <xdr:rowOff>101555</xdr:rowOff>
    </xdr:from>
    <xdr:to>
      <xdr:col>19</xdr:col>
      <xdr:colOff>269012</xdr:colOff>
      <xdr:row>46</xdr:row>
      <xdr:rowOff>100287</xdr:rowOff>
    </xdr:to>
    <xdr:sp macro="" textlink="">
      <xdr:nvSpPr>
        <xdr:cNvPr id="162" name="Seta para cima 161"/>
        <xdr:cNvSpPr/>
      </xdr:nvSpPr>
      <xdr:spPr>
        <a:xfrm rot="10800000">
          <a:off x="8301762" y="7531055"/>
          <a:ext cx="234950" cy="182882"/>
        </a:xfrm>
        <a:prstGeom prst="upArrow">
          <a:avLst/>
        </a:prstGeom>
        <a:solidFill>
          <a:srgbClr val="92D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8</xdr:col>
      <xdr:colOff>461217</xdr:colOff>
      <xdr:row>80</xdr:row>
      <xdr:rowOff>13337</xdr:rowOff>
    </xdr:from>
    <xdr:to>
      <xdr:col>10</xdr:col>
      <xdr:colOff>32944</xdr:colOff>
      <xdr:row>81</xdr:row>
      <xdr:rowOff>105952</xdr:rowOff>
    </xdr:to>
    <xdr:sp macro="" textlink="">
      <xdr:nvSpPr>
        <xdr:cNvPr id="163" name="Seta para cima 162"/>
        <xdr:cNvSpPr/>
      </xdr:nvSpPr>
      <xdr:spPr>
        <a:xfrm rot="10800000">
          <a:off x="3683006" y="14063548"/>
          <a:ext cx="240149" cy="279772"/>
        </a:xfrm>
        <a:prstGeom prst="upArrow">
          <a:avLst/>
        </a:prstGeom>
        <a:solidFill>
          <a:srgbClr val="92D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10</xdr:col>
      <xdr:colOff>180472</xdr:colOff>
      <xdr:row>35</xdr:row>
      <xdr:rowOff>40106</xdr:rowOff>
    </xdr:from>
    <xdr:to>
      <xdr:col>13</xdr:col>
      <xdr:colOff>23393</xdr:colOff>
      <xdr:row>46</xdr:row>
      <xdr:rowOff>158417</xdr:rowOff>
    </xdr:to>
    <xdr:graphicFrame macro="">
      <xdr:nvGraphicFramePr>
        <xdr:cNvPr id="165" name="Gráfico 16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10</xdr:col>
      <xdr:colOff>501319</xdr:colOff>
      <xdr:row>45</xdr:row>
      <xdr:rowOff>155070</xdr:rowOff>
    </xdr:from>
    <xdr:to>
      <xdr:col>11</xdr:col>
      <xdr:colOff>455866</xdr:colOff>
      <xdr:row>46</xdr:row>
      <xdr:rowOff>243284</xdr:rowOff>
    </xdr:to>
    <xdr:sp macro="" textlink="$AA$33">
      <xdr:nvSpPr>
        <xdr:cNvPr id="166" name="TextBox 483"/>
        <xdr:cNvSpPr txBox="1"/>
      </xdr:nvSpPr>
      <xdr:spPr bwMode="auto">
        <a:xfrm>
          <a:off x="4391530" y="7654754"/>
          <a:ext cx="562810" cy="275372"/>
        </a:xfrm>
        <a:prstGeom prst="rect">
          <a:avLst/>
        </a:prstGeom>
        <a:noFill/>
        <a:ln w="9525" cmpd="sng"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perspectiveFront"/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fld id="{27A251A7-9CD7-4C43-A3DF-0148AADE0514}" type="TxLink">
            <a:rPr lang="en-US" sz="1100" b="1" i="0" u="none" strike="noStrike">
              <a:solidFill>
                <a:srgbClr val="008000"/>
              </a:solidFill>
              <a:latin typeface="Calibri"/>
              <a:cs typeface="Calibri"/>
            </a:rPr>
            <a:pPr algn="ctr"/>
            <a:t>0</a:t>
          </a:fld>
          <a:endParaRPr lang="en-US" sz="1100" b="1">
            <a:solidFill>
              <a:srgbClr val="C0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11</xdr:col>
      <xdr:colOff>393023</xdr:colOff>
      <xdr:row>45</xdr:row>
      <xdr:rowOff>153738</xdr:rowOff>
    </xdr:from>
    <xdr:to>
      <xdr:col>12</xdr:col>
      <xdr:colOff>442499</xdr:colOff>
      <xdr:row>46</xdr:row>
      <xdr:rowOff>241952</xdr:rowOff>
    </xdr:to>
    <xdr:sp macro="" textlink="$AA$32">
      <xdr:nvSpPr>
        <xdr:cNvPr id="167" name="TextBox 483"/>
        <xdr:cNvSpPr txBox="1"/>
      </xdr:nvSpPr>
      <xdr:spPr bwMode="auto">
        <a:xfrm>
          <a:off x="4891497" y="7653422"/>
          <a:ext cx="657739" cy="275372"/>
        </a:xfrm>
        <a:prstGeom prst="rect">
          <a:avLst/>
        </a:prstGeom>
        <a:noFill/>
        <a:ln w="9525" cmpd="sng"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perspectiveFront"/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fld id="{C251142C-1819-4392-9196-E6A825189122}" type="TxLink">
            <a:rPr lang="en-US" sz="1100" b="1" i="0" u="none" strike="noStrike">
              <a:solidFill>
                <a:srgbClr val="C00000"/>
              </a:solidFill>
              <a:latin typeface="Calibri"/>
              <a:cs typeface="Calibri"/>
            </a:rPr>
            <a:pPr algn="ctr"/>
            <a:t>0</a:t>
          </a:fld>
          <a:endParaRPr lang="en-US" sz="1100" b="1">
            <a:solidFill>
              <a:srgbClr val="C0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1</xdr:row>
          <xdr:rowOff>61913</xdr:rowOff>
        </xdr:from>
        <xdr:to>
          <xdr:col>5</xdr:col>
          <xdr:colOff>14288</xdr:colOff>
          <xdr:row>3</xdr:row>
          <xdr:rowOff>52388</xdr:rowOff>
        </xdr:to>
        <xdr:sp macro="" textlink="">
          <xdr:nvSpPr>
            <xdr:cNvPr id="22530" name="Object 2" hidden="1">
              <a:extLst>
                <a:ext uri="{63B3BB69-23CF-44E3-9099-C40C66FF867C}">
                  <a14:compatExt spid="_x0000_s225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4</xdr:col>
      <xdr:colOff>60157</xdr:colOff>
      <xdr:row>34</xdr:row>
      <xdr:rowOff>53474</xdr:rowOff>
    </xdr:from>
    <xdr:to>
      <xdr:col>6</xdr:col>
      <xdr:colOff>474578</xdr:colOff>
      <xdr:row>35</xdr:row>
      <xdr:rowOff>141688</xdr:rowOff>
    </xdr:to>
    <xdr:sp macro="" textlink="$AI$32">
      <xdr:nvSpPr>
        <xdr:cNvPr id="168" name="TextBox 483"/>
        <xdr:cNvSpPr txBox="1"/>
      </xdr:nvSpPr>
      <xdr:spPr bwMode="auto">
        <a:xfrm>
          <a:off x="1396999" y="5487737"/>
          <a:ext cx="1082842" cy="275372"/>
        </a:xfrm>
        <a:prstGeom prst="rect">
          <a:avLst/>
        </a:prstGeom>
        <a:noFill/>
        <a:ln w="9525" cmpd="sng"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perspectiveFront"/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r"/>
          <a:fld id="{1289273A-8CE9-4140-A30D-BD9B30A9227D}" type="TxLink">
            <a:rPr lang="en-US" sz="1400" b="1" i="0" u="none" strike="noStrike">
              <a:solidFill>
                <a:srgbClr val="C00000"/>
              </a:solidFill>
              <a:latin typeface="Calibri"/>
              <a:cs typeface="Calibri"/>
            </a:rPr>
            <a:pPr algn="r"/>
            <a:t>Reclamações</a:t>
          </a:fld>
          <a:endParaRPr lang="en-US" sz="1400" b="1">
            <a:solidFill>
              <a:srgbClr val="C0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6</xdr:col>
      <xdr:colOff>588206</xdr:colOff>
      <xdr:row>34</xdr:row>
      <xdr:rowOff>66843</xdr:rowOff>
    </xdr:from>
    <xdr:to>
      <xdr:col>9</xdr:col>
      <xdr:colOff>26732</xdr:colOff>
      <xdr:row>35</xdr:row>
      <xdr:rowOff>155057</xdr:rowOff>
    </xdr:to>
    <xdr:sp macro="" textlink="$AI$33">
      <xdr:nvSpPr>
        <xdr:cNvPr id="169" name="TextBox 483"/>
        <xdr:cNvSpPr txBox="1"/>
      </xdr:nvSpPr>
      <xdr:spPr bwMode="auto">
        <a:xfrm>
          <a:off x="2593469" y="5501106"/>
          <a:ext cx="1263316" cy="275372"/>
        </a:xfrm>
        <a:prstGeom prst="rect">
          <a:avLst/>
        </a:prstGeom>
        <a:noFill/>
        <a:ln w="9525" cmpd="sng"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perspectiveFront"/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l"/>
          <a:fld id="{ED0FD159-6FD0-4117-A138-838B2D223BEF}" type="TxLink">
            <a:rPr lang="en-US" sz="1400" b="1" i="0" u="none" strike="noStrike">
              <a:solidFill>
                <a:srgbClr val="008000"/>
              </a:solidFill>
              <a:latin typeface="Calibri"/>
              <a:cs typeface="Calibri"/>
            </a:rPr>
            <a:pPr algn="l"/>
            <a:t>Elogios</a:t>
          </a:fld>
          <a:endParaRPr lang="en-US" sz="1400" b="1">
            <a:solidFill>
              <a:schemeClr val="accent2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6</xdr:col>
      <xdr:colOff>381001</xdr:colOff>
      <xdr:row>34</xdr:row>
      <xdr:rowOff>60159</xdr:rowOff>
    </xdr:from>
    <xdr:to>
      <xdr:col>7</xdr:col>
      <xdr:colOff>80212</xdr:colOff>
      <xdr:row>35</xdr:row>
      <xdr:rowOff>148373</xdr:rowOff>
    </xdr:to>
    <xdr:sp macro="" textlink="$AN$32">
      <xdr:nvSpPr>
        <xdr:cNvPr id="170" name="TextBox 483"/>
        <xdr:cNvSpPr txBox="1"/>
      </xdr:nvSpPr>
      <xdr:spPr bwMode="auto">
        <a:xfrm>
          <a:off x="2386264" y="5494422"/>
          <a:ext cx="307474" cy="275372"/>
        </a:xfrm>
        <a:prstGeom prst="rect">
          <a:avLst/>
        </a:prstGeom>
        <a:noFill/>
        <a:ln w="9525" cmpd="sng"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perspectiveFront"/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fld id="{6CA3085D-8C84-4ED4-9C52-03B33A0E7E31}" type="TxLink">
            <a:rPr lang="en-US" sz="14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e</a:t>
          </a:fld>
          <a:endParaRPr lang="en-US" sz="1400" b="1">
            <a:solidFill>
              <a:schemeClr val="accent2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3</xdr:col>
      <xdr:colOff>307473</xdr:colOff>
      <xdr:row>50</xdr:row>
      <xdr:rowOff>2</xdr:rowOff>
    </xdr:from>
    <xdr:to>
      <xdr:col>8</xdr:col>
      <xdr:colOff>153736</xdr:colOff>
      <xdr:row>51</xdr:row>
      <xdr:rowOff>88216</xdr:rowOff>
    </xdr:to>
    <xdr:sp macro="" textlink="$AH$13">
      <xdr:nvSpPr>
        <xdr:cNvPr id="171" name="TextBox 483"/>
        <xdr:cNvSpPr txBox="1"/>
      </xdr:nvSpPr>
      <xdr:spPr bwMode="auto">
        <a:xfrm>
          <a:off x="1036052" y="8448844"/>
          <a:ext cx="2339473" cy="275372"/>
        </a:xfrm>
        <a:prstGeom prst="rect">
          <a:avLst/>
        </a:prstGeom>
        <a:noFill/>
        <a:ln w="9525" cmpd="sng"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perspectiveFront"/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r"/>
          <a:fld id="{8C9F5D0B-F414-4A77-B209-950893A6051F}" type="TxLink">
            <a:rPr lang="en-US" sz="1400" b="0" i="0" u="none" strike="noStrike">
              <a:solidFill>
                <a:srgbClr val="000000"/>
              </a:solidFill>
              <a:latin typeface="Calibri"/>
              <a:cs typeface="Calibri"/>
            </a:rPr>
            <a:pPr algn="r"/>
            <a:t>Lucratividade (%)</a:t>
          </a:fld>
          <a:endParaRPr lang="en-US" sz="1400" b="1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16</xdr:col>
      <xdr:colOff>568158</xdr:colOff>
      <xdr:row>50</xdr:row>
      <xdr:rowOff>3</xdr:rowOff>
    </xdr:from>
    <xdr:to>
      <xdr:col>22</xdr:col>
      <xdr:colOff>354262</xdr:colOff>
      <xdr:row>51</xdr:row>
      <xdr:rowOff>88217</xdr:rowOff>
    </xdr:to>
    <xdr:sp macro="" textlink="$AH$18">
      <xdr:nvSpPr>
        <xdr:cNvPr id="172" name="TextBox 483"/>
        <xdr:cNvSpPr txBox="1"/>
      </xdr:nvSpPr>
      <xdr:spPr bwMode="auto">
        <a:xfrm>
          <a:off x="7559842" y="8448845"/>
          <a:ext cx="2339473" cy="275372"/>
        </a:xfrm>
        <a:prstGeom prst="rect">
          <a:avLst/>
        </a:prstGeom>
        <a:noFill/>
        <a:ln w="9525" cmpd="sng"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perspectiveFront"/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r"/>
          <a:fld id="{BA5A5D82-E662-4A59-AF5E-D3A028A7F065}" type="TxLink">
            <a:rPr lang="en-US" sz="1400" b="0" i="0" u="none" strike="noStrike">
              <a:solidFill>
                <a:srgbClr val="000000"/>
              </a:solidFill>
              <a:latin typeface="Calibri"/>
              <a:cs typeface="Calibri"/>
            </a:rPr>
            <a:pPr algn="r"/>
            <a:t>Saldo de Caixa R$ (x1.000)</a:t>
          </a:fld>
          <a:endParaRPr lang="en-US" sz="1400" b="1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3</xdr:col>
      <xdr:colOff>340894</xdr:colOff>
      <xdr:row>64</xdr:row>
      <xdr:rowOff>180475</xdr:rowOff>
    </xdr:from>
    <xdr:to>
      <xdr:col>8</xdr:col>
      <xdr:colOff>187157</xdr:colOff>
      <xdr:row>66</xdr:row>
      <xdr:rowOff>81532</xdr:rowOff>
    </xdr:to>
    <xdr:sp macro="" textlink="$AH$15">
      <xdr:nvSpPr>
        <xdr:cNvPr id="173" name="TextBox 483"/>
        <xdr:cNvSpPr txBox="1"/>
      </xdr:nvSpPr>
      <xdr:spPr bwMode="auto">
        <a:xfrm>
          <a:off x="1069473" y="11236159"/>
          <a:ext cx="2339473" cy="275373"/>
        </a:xfrm>
        <a:prstGeom prst="rect">
          <a:avLst/>
        </a:prstGeom>
        <a:noFill/>
        <a:ln w="9525" cmpd="sng"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perspectiveFront"/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r"/>
          <a:fld id="{2A4D5549-D6E7-47B9-907E-223119DC4927}" type="TxLink">
            <a:rPr lang="en-US" sz="1400" b="0" i="0" u="none" strike="noStrike">
              <a:solidFill>
                <a:srgbClr val="000000"/>
              </a:solidFill>
              <a:latin typeface="Calibri"/>
              <a:cs typeface="Calibri"/>
            </a:rPr>
            <a:pPr algn="r"/>
            <a:t>CMV (%)</a:t>
          </a:fld>
          <a:endParaRPr lang="en-US" sz="1400" b="1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16</xdr:col>
      <xdr:colOff>207210</xdr:colOff>
      <xdr:row>64</xdr:row>
      <xdr:rowOff>180476</xdr:rowOff>
    </xdr:from>
    <xdr:to>
      <xdr:col>21</xdr:col>
      <xdr:colOff>53472</xdr:colOff>
      <xdr:row>66</xdr:row>
      <xdr:rowOff>81533</xdr:rowOff>
    </xdr:to>
    <xdr:sp macro="" textlink="$AH$14">
      <xdr:nvSpPr>
        <xdr:cNvPr id="174" name="TextBox 483"/>
        <xdr:cNvSpPr txBox="1"/>
      </xdr:nvSpPr>
      <xdr:spPr bwMode="auto">
        <a:xfrm>
          <a:off x="7198894" y="11236160"/>
          <a:ext cx="2339473" cy="275373"/>
        </a:xfrm>
        <a:prstGeom prst="rect">
          <a:avLst/>
        </a:prstGeom>
        <a:noFill/>
        <a:ln w="9525" cmpd="sng"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perspectiveFront"/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r"/>
          <a:fld id="{874E5DAC-9889-429F-8D3B-A4B189DE7266}" type="TxLink">
            <a:rPr lang="en-US" sz="1400" b="0" i="0" u="none" strike="noStrike">
              <a:solidFill>
                <a:srgbClr val="000000"/>
              </a:solidFill>
              <a:latin typeface="Calibri"/>
              <a:cs typeface="Calibri"/>
            </a:rPr>
            <a:pPr algn="r"/>
            <a:t>Vendas R$ (x1.000)</a:t>
          </a:fld>
          <a:endParaRPr lang="en-US" sz="1400" b="1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3</xdr:col>
      <xdr:colOff>434473</xdr:colOff>
      <xdr:row>80</xdr:row>
      <xdr:rowOff>6685</xdr:rowOff>
    </xdr:from>
    <xdr:to>
      <xdr:col>8</xdr:col>
      <xdr:colOff>280736</xdr:colOff>
      <xdr:row>81</xdr:row>
      <xdr:rowOff>94899</xdr:rowOff>
    </xdr:to>
    <xdr:sp macro="" textlink="$AH$17">
      <xdr:nvSpPr>
        <xdr:cNvPr id="175" name="TextBox 483"/>
        <xdr:cNvSpPr txBox="1"/>
      </xdr:nvSpPr>
      <xdr:spPr bwMode="auto">
        <a:xfrm>
          <a:off x="1163052" y="14070264"/>
          <a:ext cx="2339473" cy="275372"/>
        </a:xfrm>
        <a:prstGeom prst="rect">
          <a:avLst/>
        </a:prstGeom>
        <a:noFill/>
        <a:ln w="9525" cmpd="sng"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perspectiveFront"/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r"/>
          <a:fld id="{A2BA703D-4CBF-4E51-89B0-2D5F8AB75A23}" type="TxLink">
            <a:rPr lang="en-US" sz="1400" b="0" i="0" u="none" strike="noStrike">
              <a:solidFill>
                <a:srgbClr val="000000"/>
              </a:solidFill>
              <a:latin typeface="Calibri"/>
              <a:cs typeface="Calibri"/>
            </a:rPr>
            <a:pPr algn="r"/>
            <a:t>Gastos com Pessoal (%)</a:t>
          </a:fld>
          <a:endParaRPr lang="en-US" sz="1400" b="1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16</xdr:col>
      <xdr:colOff>40106</xdr:colOff>
      <xdr:row>80</xdr:row>
      <xdr:rowOff>6687</xdr:rowOff>
    </xdr:from>
    <xdr:to>
      <xdr:col>20</xdr:col>
      <xdr:colOff>494631</xdr:colOff>
      <xdr:row>81</xdr:row>
      <xdr:rowOff>94901</xdr:rowOff>
    </xdr:to>
    <xdr:sp macro="" textlink="$AH$16">
      <xdr:nvSpPr>
        <xdr:cNvPr id="176" name="TextBox 483"/>
        <xdr:cNvSpPr txBox="1"/>
      </xdr:nvSpPr>
      <xdr:spPr bwMode="auto">
        <a:xfrm>
          <a:off x="7031790" y="14070266"/>
          <a:ext cx="2339473" cy="275372"/>
        </a:xfrm>
        <a:prstGeom prst="rect">
          <a:avLst/>
        </a:prstGeom>
        <a:noFill/>
        <a:ln w="9525" cmpd="sng"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perspectiveFront"/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r"/>
          <a:fld id="{3AFF27EC-7D32-43FE-8BB1-57943FAC7C81}" type="TxLink">
            <a:rPr lang="en-US" sz="1400" b="0" i="0" u="none" strike="noStrike">
              <a:solidFill>
                <a:srgbClr val="000000"/>
              </a:solidFill>
              <a:latin typeface="Calibri"/>
              <a:cs typeface="Calibri"/>
            </a:rPr>
            <a:pPr algn="r"/>
            <a:t>Ticket Médio (R$)</a:t>
          </a:fld>
          <a:endParaRPr lang="en-US" sz="1400" b="1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emf"/><Relationship Id="rId3" Type="http://schemas.openxmlformats.org/officeDocument/2006/relationships/vmlDrawing" Target="../drawings/vmlDrawing1.vml"/><Relationship Id="rId7" Type="http://schemas.openxmlformats.org/officeDocument/2006/relationships/oleObject" Target="../embeddings/oleObject3.bin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image" Target="../media/image2.emf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oleObject" Target="../embeddings/oleObject5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4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emf"/><Relationship Id="rId3" Type="http://schemas.openxmlformats.org/officeDocument/2006/relationships/vmlDrawing" Target="../drawings/vmlDrawing3.vml"/><Relationship Id="rId7" Type="http://schemas.openxmlformats.org/officeDocument/2006/relationships/oleObject" Target="../embeddings/oleObject8.bin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oleObject" Target="../embeddings/oleObject7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6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7" Type="http://schemas.openxmlformats.org/officeDocument/2006/relationships/image" Target="../media/image2.emf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6" Type="http://schemas.openxmlformats.org/officeDocument/2006/relationships/oleObject" Target="../embeddings/oleObject10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W106"/>
  <sheetViews>
    <sheetView tabSelected="1" zoomScale="80" zoomScaleNormal="80" workbookViewId="0">
      <selection activeCell="S86" sqref="S86"/>
    </sheetView>
  </sheetViews>
  <sheetFormatPr defaultColWidth="9.19921875" defaultRowHeight="18" customHeight="1" outlineLevelRow="1" outlineLevelCol="1" x14ac:dyDescent="0.45"/>
  <cols>
    <col min="1" max="1" width="4.53125" style="63" customWidth="1"/>
    <col min="2" max="2" width="3.53125" style="63" customWidth="1"/>
    <col min="3" max="3" width="46.796875" style="63" bestFit="1" customWidth="1"/>
    <col min="4" max="4" width="18.53125" style="58" bestFit="1" customWidth="1"/>
    <col min="5" max="5" width="14.265625" style="63" customWidth="1"/>
    <col min="6" max="14" width="14.46484375" style="63" bestFit="1" customWidth="1" outlineLevel="1"/>
    <col min="15" max="17" width="14.53125" style="63" bestFit="1" customWidth="1" outlineLevel="1"/>
    <col min="18" max="18" width="9.19921875" style="63" customWidth="1" outlineLevel="1"/>
    <col min="19" max="16384" width="9.19921875" style="63"/>
  </cols>
  <sheetData>
    <row r="1" spans="1:49" s="58" customFormat="1" ht="16.05" customHeight="1" x14ac:dyDescent="0.45">
      <c r="D1" s="91"/>
    </row>
    <row r="2" spans="1:49" s="58" customFormat="1" ht="18" customHeight="1" x14ac:dyDescent="0.45">
      <c r="D2" s="58" t="s">
        <v>85</v>
      </c>
      <c r="F2" s="59"/>
    </row>
    <row r="3" spans="1:49" s="58" customFormat="1" ht="18" customHeight="1" x14ac:dyDescent="0.45">
      <c r="D3" s="269" t="s">
        <v>92</v>
      </c>
      <c r="E3" s="172" t="s">
        <v>13</v>
      </c>
      <c r="F3" s="176">
        <v>43631</v>
      </c>
      <c r="G3" s="173">
        <f t="shared" ref="G3:Q3" si="0">F3+30</f>
        <v>43661</v>
      </c>
      <c r="H3" s="173">
        <f t="shared" si="0"/>
        <v>43691</v>
      </c>
      <c r="I3" s="173">
        <f t="shared" si="0"/>
        <v>43721</v>
      </c>
      <c r="J3" s="173">
        <f t="shared" si="0"/>
        <v>43751</v>
      </c>
      <c r="K3" s="173">
        <f t="shared" si="0"/>
        <v>43781</v>
      </c>
      <c r="L3" s="173">
        <f t="shared" si="0"/>
        <v>43811</v>
      </c>
      <c r="M3" s="173">
        <f t="shared" si="0"/>
        <v>43841</v>
      </c>
      <c r="N3" s="173">
        <f t="shared" si="0"/>
        <v>43871</v>
      </c>
      <c r="O3" s="173">
        <f t="shared" si="0"/>
        <v>43901</v>
      </c>
      <c r="P3" s="173">
        <f t="shared" si="0"/>
        <v>43931</v>
      </c>
      <c r="Q3" s="173">
        <f t="shared" si="0"/>
        <v>43961</v>
      </c>
    </row>
    <row r="4" spans="1:49" s="58" customFormat="1" ht="18" customHeight="1" x14ac:dyDescent="0.45">
      <c r="D4" s="270"/>
      <c r="E4" s="174" t="s">
        <v>85</v>
      </c>
      <c r="F4" s="175" t="s">
        <v>85</v>
      </c>
      <c r="G4" s="175" t="s">
        <v>85</v>
      </c>
      <c r="H4" s="175" t="s">
        <v>85</v>
      </c>
      <c r="I4" s="175" t="s">
        <v>85</v>
      </c>
      <c r="J4" s="175" t="s">
        <v>85</v>
      </c>
      <c r="K4" s="175" t="s">
        <v>85</v>
      </c>
      <c r="L4" s="175" t="s">
        <v>85</v>
      </c>
      <c r="M4" s="175" t="s">
        <v>85</v>
      </c>
      <c r="N4" s="175" t="s">
        <v>85</v>
      </c>
      <c r="O4" s="175" t="s">
        <v>85</v>
      </c>
      <c r="P4" s="175" t="s">
        <v>85</v>
      </c>
      <c r="Q4" s="175" t="s">
        <v>85</v>
      </c>
    </row>
    <row r="5" spans="1:49" s="182" customFormat="1" ht="18" customHeight="1" x14ac:dyDescent="0.45">
      <c r="A5" s="179"/>
      <c r="B5" s="179"/>
      <c r="C5" s="180" t="s">
        <v>28</v>
      </c>
      <c r="D5" s="181" t="e">
        <f>SUM(F5:Q5)</f>
        <v>#VALUE!</v>
      </c>
      <c r="E5" s="181" t="e">
        <f>AVERAGE(F5:Q5)</f>
        <v>#VALUE!</v>
      </c>
      <c r="F5" s="181" t="str">
        <f>IF(F24="","",F24-F26-F46)</f>
        <v/>
      </c>
      <c r="G5" s="181" t="str">
        <f>IF(G24="","",G24-G26-G46)</f>
        <v/>
      </c>
      <c r="H5" s="181" t="e">
        <f>H24-H26-H46</f>
        <v>#VALUE!</v>
      </c>
      <c r="I5" s="181" t="str">
        <f t="shared" ref="I5:Q5" si="1">IF(I24="","",I24-I26-I46)</f>
        <v/>
      </c>
      <c r="J5" s="181" t="str">
        <f t="shared" si="1"/>
        <v/>
      </c>
      <c r="K5" s="181" t="str">
        <f t="shared" si="1"/>
        <v/>
      </c>
      <c r="L5" s="181" t="str">
        <f t="shared" si="1"/>
        <v/>
      </c>
      <c r="M5" s="181" t="str">
        <f t="shared" si="1"/>
        <v/>
      </c>
      <c r="N5" s="181" t="str">
        <f t="shared" si="1"/>
        <v/>
      </c>
      <c r="O5" s="181" t="str">
        <f t="shared" si="1"/>
        <v/>
      </c>
      <c r="P5" s="181" t="str">
        <f t="shared" si="1"/>
        <v/>
      </c>
      <c r="Q5" s="181" t="str">
        <f t="shared" si="1"/>
        <v/>
      </c>
      <c r="R5" s="179"/>
      <c r="S5" s="179"/>
      <c r="T5" s="179"/>
      <c r="U5" s="179"/>
      <c r="V5" s="179"/>
      <c r="W5" s="179"/>
      <c r="X5" s="179"/>
      <c r="Y5" s="179"/>
      <c r="Z5" s="179"/>
      <c r="AA5" s="179"/>
      <c r="AB5" s="179"/>
      <c r="AC5" s="179"/>
      <c r="AD5" s="179"/>
      <c r="AE5" s="179"/>
      <c r="AF5" s="179"/>
      <c r="AG5" s="179"/>
      <c r="AH5" s="179"/>
      <c r="AI5" s="179"/>
      <c r="AJ5" s="179"/>
      <c r="AK5" s="179"/>
      <c r="AL5" s="179"/>
      <c r="AM5" s="179"/>
      <c r="AN5" s="179"/>
      <c r="AO5" s="179"/>
      <c r="AP5" s="179"/>
      <c r="AQ5" s="179"/>
      <c r="AR5" s="179"/>
      <c r="AS5" s="179"/>
      <c r="AT5" s="179"/>
      <c r="AU5" s="179"/>
      <c r="AV5" s="179"/>
      <c r="AW5" s="179"/>
    </row>
    <row r="6" spans="1:49" s="61" customFormat="1" ht="18" customHeight="1" x14ac:dyDescent="0.45">
      <c r="A6" s="58"/>
      <c r="B6" s="58"/>
      <c r="C6" s="62" t="s">
        <v>29</v>
      </c>
      <c r="D6" s="102" t="s">
        <v>30</v>
      </c>
      <c r="E6" s="88" t="e">
        <f t="shared" ref="E6:Q6" si="2">IF(E9="","",E5/E9)</f>
        <v>#DIV/0!</v>
      </c>
      <c r="F6" s="88" t="str">
        <f t="shared" si="2"/>
        <v/>
      </c>
      <c r="G6" s="88" t="str">
        <f t="shared" si="2"/>
        <v/>
      </c>
      <c r="H6" s="88" t="str">
        <f t="shared" si="2"/>
        <v/>
      </c>
      <c r="I6" s="88" t="str">
        <f t="shared" si="2"/>
        <v/>
      </c>
      <c r="J6" s="88" t="str">
        <f t="shared" si="2"/>
        <v/>
      </c>
      <c r="K6" s="88" t="str">
        <f t="shared" si="2"/>
        <v/>
      </c>
      <c r="L6" s="88" t="str">
        <f t="shared" si="2"/>
        <v/>
      </c>
      <c r="M6" s="88" t="str">
        <f t="shared" si="2"/>
        <v/>
      </c>
      <c r="N6" s="88" t="str">
        <f t="shared" si="2"/>
        <v/>
      </c>
      <c r="O6" s="88" t="str">
        <f t="shared" si="2"/>
        <v/>
      </c>
      <c r="P6" s="88" t="str">
        <f t="shared" si="2"/>
        <v/>
      </c>
      <c r="Q6" s="88" t="str">
        <f t="shared" si="2"/>
        <v/>
      </c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  <c r="AE6" s="58"/>
      <c r="AF6" s="58"/>
      <c r="AG6" s="58"/>
      <c r="AH6" s="58"/>
      <c r="AI6" s="58"/>
      <c r="AJ6" s="58"/>
      <c r="AK6" s="58"/>
      <c r="AL6" s="58"/>
      <c r="AM6" s="58"/>
      <c r="AN6" s="58"/>
      <c r="AO6" s="58"/>
      <c r="AP6" s="58"/>
      <c r="AQ6" s="58"/>
      <c r="AR6" s="58"/>
      <c r="AS6" s="58"/>
      <c r="AT6" s="58"/>
      <c r="AU6" s="58"/>
      <c r="AV6" s="58"/>
      <c r="AW6" s="58"/>
    </row>
    <row r="7" spans="1:49" s="182" customFormat="1" ht="18" customHeight="1" x14ac:dyDescent="0.45">
      <c r="A7" s="179"/>
      <c r="B7" s="179"/>
      <c r="C7" s="183" t="s">
        <v>31</v>
      </c>
      <c r="D7" s="181" t="e">
        <f>SUM(F7:Q7)</f>
        <v>#VALUE!</v>
      </c>
      <c r="E7" s="181" t="e">
        <f>AVERAGE(F7:Q7)</f>
        <v>#VALUE!</v>
      </c>
      <c r="F7" s="181" t="e">
        <f>F5-F86</f>
        <v>#VALUE!</v>
      </c>
      <c r="G7" s="181" t="str">
        <f t="shared" ref="G7:Q7" si="3">IF(G5="","",G5-G86)</f>
        <v/>
      </c>
      <c r="H7" s="181" t="e">
        <f t="shared" si="3"/>
        <v>#VALUE!</v>
      </c>
      <c r="I7" s="181" t="str">
        <f t="shared" si="3"/>
        <v/>
      </c>
      <c r="J7" s="181" t="str">
        <f t="shared" si="3"/>
        <v/>
      </c>
      <c r="K7" s="181" t="str">
        <f t="shared" si="3"/>
        <v/>
      </c>
      <c r="L7" s="181" t="str">
        <f t="shared" si="3"/>
        <v/>
      </c>
      <c r="M7" s="181" t="str">
        <f t="shared" si="3"/>
        <v/>
      </c>
      <c r="N7" s="181" t="str">
        <f t="shared" si="3"/>
        <v/>
      </c>
      <c r="O7" s="181" t="str">
        <f t="shared" si="3"/>
        <v/>
      </c>
      <c r="P7" s="181" t="str">
        <f t="shared" si="3"/>
        <v/>
      </c>
      <c r="Q7" s="181" t="str">
        <f t="shared" si="3"/>
        <v/>
      </c>
      <c r="R7" s="179"/>
      <c r="S7" s="179"/>
      <c r="T7" s="179"/>
      <c r="U7" s="179"/>
      <c r="V7" s="179"/>
      <c r="W7" s="179"/>
      <c r="X7" s="179"/>
      <c r="Y7" s="179"/>
      <c r="Z7" s="179"/>
      <c r="AA7" s="179"/>
      <c r="AB7" s="179"/>
      <c r="AC7" s="179"/>
      <c r="AD7" s="179"/>
      <c r="AE7" s="179"/>
      <c r="AF7" s="179"/>
      <c r="AG7" s="179"/>
      <c r="AH7" s="179"/>
      <c r="AI7" s="179"/>
      <c r="AJ7" s="179"/>
      <c r="AK7" s="179"/>
      <c r="AL7" s="179"/>
      <c r="AM7" s="179"/>
      <c r="AN7" s="179"/>
      <c r="AO7" s="179"/>
      <c r="AP7" s="179"/>
      <c r="AQ7" s="179"/>
      <c r="AR7" s="179"/>
      <c r="AS7" s="179"/>
      <c r="AT7" s="179"/>
      <c r="AU7" s="179"/>
      <c r="AV7" s="179"/>
      <c r="AW7" s="179"/>
    </row>
    <row r="8" spans="1:49" s="182" customFormat="1" ht="18" customHeight="1" thickBot="1" x14ac:dyDescent="0.5">
      <c r="A8" s="179"/>
      <c r="B8" s="179"/>
      <c r="C8" s="184" t="s">
        <v>32</v>
      </c>
      <c r="D8" s="185" t="s">
        <v>30</v>
      </c>
      <c r="E8" s="185" t="s">
        <v>30</v>
      </c>
      <c r="F8" s="186" t="e">
        <f>F7</f>
        <v>#VALUE!</v>
      </c>
      <c r="G8" s="186" t="str">
        <f t="shared" ref="G8:Q8" si="4">IF(G7="","",F8+G7)</f>
        <v/>
      </c>
      <c r="H8" s="186" t="e">
        <f t="shared" si="4"/>
        <v>#VALUE!</v>
      </c>
      <c r="I8" s="186" t="str">
        <f t="shared" si="4"/>
        <v/>
      </c>
      <c r="J8" s="186" t="str">
        <f t="shared" si="4"/>
        <v/>
      </c>
      <c r="K8" s="186" t="str">
        <f t="shared" si="4"/>
        <v/>
      </c>
      <c r="L8" s="186" t="str">
        <f t="shared" si="4"/>
        <v/>
      </c>
      <c r="M8" s="186" t="str">
        <f t="shared" si="4"/>
        <v/>
      </c>
      <c r="N8" s="186" t="str">
        <f t="shared" si="4"/>
        <v/>
      </c>
      <c r="O8" s="186" t="str">
        <f t="shared" si="4"/>
        <v/>
      </c>
      <c r="P8" s="186" t="str">
        <f t="shared" si="4"/>
        <v/>
      </c>
      <c r="Q8" s="186" t="str">
        <f t="shared" si="4"/>
        <v/>
      </c>
      <c r="R8" s="179"/>
      <c r="S8" s="179"/>
      <c r="T8" s="179"/>
      <c r="U8" s="179"/>
      <c r="V8" s="179"/>
      <c r="W8" s="179"/>
      <c r="X8" s="179"/>
      <c r="Y8" s="179"/>
      <c r="Z8" s="179"/>
      <c r="AA8" s="179"/>
      <c r="AB8" s="179"/>
      <c r="AC8" s="179"/>
      <c r="AD8" s="179"/>
      <c r="AE8" s="179"/>
      <c r="AF8" s="179"/>
      <c r="AG8" s="179"/>
      <c r="AH8" s="179"/>
      <c r="AI8" s="179"/>
      <c r="AJ8" s="179"/>
      <c r="AK8" s="179"/>
      <c r="AL8" s="179"/>
      <c r="AM8" s="179"/>
      <c r="AN8" s="179"/>
      <c r="AO8" s="179"/>
      <c r="AP8" s="179"/>
      <c r="AQ8" s="179"/>
      <c r="AR8" s="179"/>
      <c r="AS8" s="179"/>
      <c r="AT8" s="179"/>
      <c r="AU8" s="179"/>
      <c r="AV8" s="179"/>
      <c r="AW8" s="179"/>
    </row>
    <row r="9" spans="1:49" s="182" customFormat="1" ht="18" customHeight="1" x14ac:dyDescent="0.45">
      <c r="A9" s="179"/>
      <c r="B9" s="179"/>
      <c r="C9" s="187" t="s">
        <v>33</v>
      </c>
      <c r="D9" s="188">
        <f>SUM(F9:Q9)</f>
        <v>0</v>
      </c>
      <c r="E9" s="181" t="e">
        <f>AVERAGE(F9:Q9)</f>
        <v>#DIV/0!</v>
      </c>
      <c r="F9" s="188" t="str">
        <f t="shared" ref="F9:Q9" si="5">IF(SUM(F11:F13)=0,"",SUM(F11:F13))</f>
        <v/>
      </c>
      <c r="G9" s="188" t="str">
        <f t="shared" si="5"/>
        <v/>
      </c>
      <c r="H9" s="188" t="str">
        <f t="shared" si="5"/>
        <v/>
      </c>
      <c r="I9" s="188" t="str">
        <f t="shared" si="5"/>
        <v/>
      </c>
      <c r="J9" s="188" t="str">
        <f t="shared" si="5"/>
        <v/>
      </c>
      <c r="K9" s="188" t="str">
        <f t="shared" si="5"/>
        <v/>
      </c>
      <c r="L9" s="188" t="str">
        <f t="shared" si="5"/>
        <v/>
      </c>
      <c r="M9" s="188" t="str">
        <f t="shared" si="5"/>
        <v/>
      </c>
      <c r="N9" s="188" t="str">
        <f t="shared" si="5"/>
        <v/>
      </c>
      <c r="O9" s="188" t="str">
        <f t="shared" si="5"/>
        <v/>
      </c>
      <c r="P9" s="188" t="str">
        <f t="shared" si="5"/>
        <v/>
      </c>
      <c r="Q9" s="188" t="str">
        <f t="shared" si="5"/>
        <v/>
      </c>
      <c r="R9" s="179"/>
      <c r="S9" s="179"/>
      <c r="T9" s="179"/>
      <c r="U9" s="179"/>
      <c r="V9" s="179"/>
      <c r="W9" s="179"/>
      <c r="X9" s="179"/>
      <c r="Y9" s="179"/>
      <c r="Z9" s="179"/>
      <c r="AA9" s="179"/>
      <c r="AB9" s="179"/>
      <c r="AC9" s="179"/>
      <c r="AD9" s="179"/>
      <c r="AE9" s="179"/>
      <c r="AF9" s="179"/>
      <c r="AG9" s="179"/>
      <c r="AH9" s="179"/>
      <c r="AI9" s="179"/>
      <c r="AJ9" s="179"/>
      <c r="AK9" s="179"/>
      <c r="AL9" s="179"/>
      <c r="AM9" s="179"/>
      <c r="AN9" s="179"/>
      <c r="AO9" s="179"/>
      <c r="AP9" s="179"/>
      <c r="AQ9" s="179"/>
      <c r="AR9" s="179"/>
      <c r="AS9" s="179"/>
      <c r="AT9" s="179"/>
      <c r="AU9" s="179"/>
      <c r="AV9" s="179"/>
      <c r="AW9" s="179"/>
    </row>
    <row r="10" spans="1:49" s="58" customFormat="1" ht="18" hidden="1" customHeight="1" outlineLevel="1" x14ac:dyDescent="0.45">
      <c r="C10" s="62" t="s">
        <v>34</v>
      </c>
      <c r="D10" s="90" t="s">
        <v>30</v>
      </c>
      <c r="E10" s="86" t="e">
        <f>(E9/#REF!)-1</f>
        <v>#DIV/0!</v>
      </c>
      <c r="F10" s="86" t="e">
        <f>(F9/#REF!)-1</f>
        <v>#VALUE!</v>
      </c>
      <c r="G10" s="86" t="e">
        <f>(G9/#REF!)-1</f>
        <v>#VALUE!</v>
      </c>
      <c r="H10" s="86" t="e">
        <f>(H9/#REF!)-1</f>
        <v>#VALUE!</v>
      </c>
      <c r="I10" s="86" t="e">
        <f>(I9/#REF!)-1</f>
        <v>#VALUE!</v>
      </c>
      <c r="J10" s="86" t="e">
        <f>(J9/#REF!)-1</f>
        <v>#VALUE!</v>
      </c>
      <c r="K10" s="86" t="e">
        <f>(K9/#REF!)-1</f>
        <v>#VALUE!</v>
      </c>
      <c r="L10" s="86" t="e">
        <f>(L9/#REF!)-1</f>
        <v>#VALUE!</v>
      </c>
      <c r="M10" s="86" t="e">
        <f>(M9/#REF!)-1</f>
        <v>#VALUE!</v>
      </c>
      <c r="N10" s="86" t="e">
        <f>(N9/#REF!)-1</f>
        <v>#VALUE!</v>
      </c>
      <c r="O10" s="86" t="e">
        <f>(O9/#REF!)-1</f>
        <v>#VALUE!</v>
      </c>
      <c r="P10" s="86" t="e">
        <f>(P9/#REF!)-1</f>
        <v>#VALUE!</v>
      </c>
      <c r="Q10" s="87" t="e">
        <f>(Q9/#REF!)-1</f>
        <v>#VALUE!</v>
      </c>
    </row>
    <row r="11" spans="1:49" s="193" customFormat="1" ht="18" customHeight="1" collapsed="1" x14ac:dyDescent="0.45">
      <c r="A11" s="189"/>
      <c r="B11" s="189"/>
      <c r="C11" s="190" t="s">
        <v>35</v>
      </c>
      <c r="D11" s="181">
        <f>SUM(F11:Q11)</f>
        <v>0</v>
      </c>
      <c r="E11" s="191">
        <f>AVERAGE(F11:Q11)</f>
        <v>0</v>
      </c>
      <c r="F11" s="192">
        <v>0</v>
      </c>
      <c r="G11" s="192"/>
      <c r="H11" s="192"/>
      <c r="I11" s="192"/>
      <c r="J11" s="192"/>
      <c r="K11" s="192"/>
      <c r="L11" s="192"/>
      <c r="M11" s="192"/>
      <c r="N11" s="192"/>
      <c r="O11" s="192"/>
      <c r="P11" s="192"/>
      <c r="Q11" s="192"/>
      <c r="R11" s="189"/>
      <c r="S11" s="189"/>
      <c r="T11" s="189"/>
      <c r="U11" s="189"/>
      <c r="V11" s="189"/>
      <c r="W11" s="189"/>
      <c r="X11" s="189"/>
      <c r="Y11" s="189"/>
      <c r="Z11" s="189"/>
      <c r="AA11" s="189"/>
      <c r="AB11" s="189"/>
      <c r="AC11" s="189"/>
      <c r="AD11" s="189"/>
      <c r="AE11" s="189"/>
      <c r="AF11" s="189"/>
      <c r="AG11" s="189"/>
      <c r="AH11" s="189"/>
      <c r="AI11" s="189"/>
      <c r="AJ11" s="189"/>
      <c r="AK11" s="189"/>
      <c r="AL11" s="189"/>
      <c r="AM11" s="189"/>
      <c r="AN11" s="189"/>
      <c r="AO11" s="189"/>
      <c r="AP11" s="189"/>
      <c r="AQ11" s="189"/>
      <c r="AR11" s="189"/>
      <c r="AS11" s="189"/>
      <c r="AT11" s="189"/>
      <c r="AU11" s="189"/>
      <c r="AV11" s="189"/>
      <c r="AW11" s="189"/>
    </row>
    <row r="12" spans="1:49" s="193" customFormat="1" ht="18" customHeight="1" x14ac:dyDescent="0.45">
      <c r="A12" s="189"/>
      <c r="B12" s="189"/>
      <c r="C12" s="190" t="s">
        <v>36</v>
      </c>
      <c r="D12" s="181">
        <f>SUM(F12:Q12)</f>
        <v>0</v>
      </c>
      <c r="E12" s="191">
        <f>AVERAGE(F12:Q12)</f>
        <v>0</v>
      </c>
      <c r="F12" s="192">
        <v>0</v>
      </c>
      <c r="G12" s="192"/>
      <c r="H12" s="192"/>
      <c r="I12" s="192"/>
      <c r="J12" s="192"/>
      <c r="K12" s="192"/>
      <c r="L12" s="192"/>
      <c r="M12" s="192"/>
      <c r="N12" s="192"/>
      <c r="O12" s="192"/>
      <c r="P12" s="192"/>
      <c r="Q12" s="192"/>
      <c r="R12" s="189"/>
      <c r="S12" s="189"/>
      <c r="T12" s="189"/>
      <c r="U12" s="189"/>
      <c r="V12" s="189"/>
      <c r="W12" s="189"/>
      <c r="X12" s="189"/>
      <c r="Y12" s="189"/>
      <c r="Z12" s="189"/>
      <c r="AA12" s="189"/>
      <c r="AB12" s="189"/>
      <c r="AC12" s="189"/>
      <c r="AD12" s="189"/>
      <c r="AE12" s="189"/>
      <c r="AF12" s="189"/>
      <c r="AG12" s="189"/>
      <c r="AH12" s="189"/>
      <c r="AI12" s="189"/>
      <c r="AJ12" s="189"/>
      <c r="AK12" s="189"/>
      <c r="AL12" s="189"/>
      <c r="AM12" s="189"/>
      <c r="AN12" s="189"/>
      <c r="AO12" s="189"/>
      <c r="AP12" s="189"/>
      <c r="AQ12" s="189"/>
      <c r="AR12" s="189"/>
      <c r="AS12" s="189"/>
      <c r="AT12" s="189"/>
      <c r="AU12" s="189"/>
      <c r="AV12" s="189"/>
      <c r="AW12" s="189"/>
    </row>
    <row r="13" spans="1:49" s="195" customFormat="1" ht="18" customHeight="1" thickBot="1" x14ac:dyDescent="0.5">
      <c r="A13" s="189"/>
      <c r="B13" s="189"/>
      <c r="C13" s="194" t="s">
        <v>37</v>
      </c>
      <c r="D13" s="181">
        <f>SUM(F13:Q13)</f>
        <v>0</v>
      </c>
      <c r="E13" s="191">
        <f>AVERAGE(F13:Q13)</f>
        <v>0</v>
      </c>
      <c r="F13" s="192">
        <v>0</v>
      </c>
      <c r="G13" s="192"/>
      <c r="H13" s="192"/>
      <c r="I13" s="192"/>
      <c r="J13" s="192"/>
      <c r="K13" s="192"/>
      <c r="L13" s="192"/>
      <c r="M13" s="192"/>
      <c r="N13" s="192"/>
      <c r="O13" s="192"/>
      <c r="P13" s="192"/>
      <c r="Q13" s="192"/>
      <c r="R13" s="189"/>
      <c r="S13" s="189"/>
      <c r="T13" s="189"/>
      <c r="U13" s="189"/>
      <c r="V13" s="189"/>
      <c r="W13" s="189"/>
      <c r="X13" s="189"/>
      <c r="Y13" s="189"/>
      <c r="Z13" s="189"/>
      <c r="AA13" s="189"/>
      <c r="AB13" s="189"/>
      <c r="AC13" s="189"/>
      <c r="AD13" s="189"/>
      <c r="AE13" s="189"/>
      <c r="AF13" s="189"/>
      <c r="AG13" s="189"/>
      <c r="AH13" s="189"/>
      <c r="AI13" s="189"/>
      <c r="AJ13" s="189"/>
      <c r="AK13" s="189"/>
      <c r="AL13" s="189"/>
      <c r="AM13" s="189"/>
      <c r="AN13" s="189"/>
      <c r="AO13" s="189"/>
      <c r="AP13" s="189"/>
      <c r="AQ13" s="189"/>
      <c r="AR13" s="189"/>
      <c r="AS13" s="189"/>
      <c r="AT13" s="189"/>
      <c r="AU13" s="189"/>
      <c r="AV13" s="189"/>
      <c r="AW13" s="189"/>
    </row>
    <row r="14" spans="1:49" s="179" customFormat="1" ht="18" customHeight="1" x14ac:dyDescent="0.45">
      <c r="A14" s="189"/>
      <c r="B14" s="189"/>
      <c r="C14" s="196" t="s">
        <v>38</v>
      </c>
      <c r="D14" s="197">
        <f>SUM(F14:Q14)</f>
        <v>0</v>
      </c>
      <c r="E14" s="198" t="e">
        <f>AVERAGE(F14:Q14)</f>
        <v>#DIV/0!</v>
      </c>
      <c r="F14" s="198" t="str">
        <f t="shared" ref="F14:Q14" si="6">IF(SUM(F17:F23)&gt;0,SUM(F17:F23),"")</f>
        <v/>
      </c>
      <c r="G14" s="198" t="str">
        <f t="shared" si="6"/>
        <v/>
      </c>
      <c r="H14" s="198" t="str">
        <f t="shared" si="6"/>
        <v/>
      </c>
      <c r="I14" s="198" t="str">
        <f t="shared" si="6"/>
        <v/>
      </c>
      <c r="J14" s="198" t="str">
        <f t="shared" si="6"/>
        <v/>
      </c>
      <c r="K14" s="198" t="str">
        <f t="shared" si="6"/>
        <v/>
      </c>
      <c r="L14" s="198" t="str">
        <f t="shared" si="6"/>
        <v/>
      </c>
      <c r="M14" s="198" t="str">
        <f t="shared" si="6"/>
        <v/>
      </c>
      <c r="N14" s="198" t="str">
        <f t="shared" si="6"/>
        <v/>
      </c>
      <c r="O14" s="198" t="str">
        <f t="shared" si="6"/>
        <v/>
      </c>
      <c r="P14" s="198" t="str">
        <f t="shared" si="6"/>
        <v/>
      </c>
      <c r="Q14" s="198" t="str">
        <f t="shared" si="6"/>
        <v/>
      </c>
    </row>
    <row r="15" spans="1:49" s="58" customFormat="1" ht="18" customHeight="1" x14ac:dyDescent="0.45">
      <c r="A15" s="189"/>
      <c r="B15" s="189"/>
      <c r="C15" s="64" t="s">
        <v>39</v>
      </c>
      <c r="D15" s="89"/>
      <c r="E15" s="66" t="e">
        <f t="shared" ref="E15:Q15" si="7">IF(E9="","",E14/E9)</f>
        <v>#DIV/0!</v>
      </c>
      <c r="F15" s="66" t="str">
        <f t="shared" si="7"/>
        <v/>
      </c>
      <c r="G15" s="66" t="str">
        <f t="shared" si="7"/>
        <v/>
      </c>
      <c r="H15" s="66" t="str">
        <f t="shared" si="7"/>
        <v/>
      </c>
      <c r="I15" s="66" t="str">
        <f t="shared" si="7"/>
        <v/>
      </c>
      <c r="J15" s="66" t="str">
        <f t="shared" si="7"/>
        <v/>
      </c>
      <c r="K15" s="66" t="str">
        <f t="shared" si="7"/>
        <v/>
      </c>
      <c r="L15" s="66" t="str">
        <f t="shared" si="7"/>
        <v/>
      </c>
      <c r="M15" s="66" t="str">
        <f t="shared" si="7"/>
        <v/>
      </c>
      <c r="N15" s="66" t="str">
        <f t="shared" si="7"/>
        <v/>
      </c>
      <c r="O15" s="66" t="str">
        <f t="shared" si="7"/>
        <v/>
      </c>
      <c r="P15" s="66" t="str">
        <f t="shared" si="7"/>
        <v/>
      </c>
      <c r="Q15" s="66" t="str">
        <f t="shared" si="7"/>
        <v/>
      </c>
    </row>
    <row r="16" spans="1:49" s="58" customFormat="1" ht="18" customHeight="1" x14ac:dyDescent="0.45">
      <c r="A16" s="189"/>
      <c r="B16" s="189"/>
      <c r="C16" s="65" t="s">
        <v>40</v>
      </c>
      <c r="D16" s="89"/>
      <c r="E16" s="66" t="str">
        <f t="shared" ref="E16:Q16" si="8">IF((E17+E18+E19)=0,"",(E17+E18+E19)/E9)</f>
        <v/>
      </c>
      <c r="F16" s="66" t="str">
        <f t="shared" si="8"/>
        <v/>
      </c>
      <c r="G16" s="66" t="str">
        <f t="shared" si="8"/>
        <v/>
      </c>
      <c r="H16" s="66" t="str">
        <f t="shared" si="8"/>
        <v/>
      </c>
      <c r="I16" s="66" t="str">
        <f t="shared" si="8"/>
        <v/>
      </c>
      <c r="J16" s="66" t="str">
        <f t="shared" si="8"/>
        <v/>
      </c>
      <c r="K16" s="66" t="str">
        <f t="shared" si="8"/>
        <v/>
      </c>
      <c r="L16" s="66" t="str">
        <f t="shared" si="8"/>
        <v/>
      </c>
      <c r="M16" s="66" t="str">
        <f t="shared" si="8"/>
        <v/>
      </c>
      <c r="N16" s="66" t="str">
        <f t="shared" si="8"/>
        <v/>
      </c>
      <c r="O16" s="66" t="str">
        <f t="shared" si="8"/>
        <v/>
      </c>
      <c r="P16" s="66" t="str">
        <f t="shared" si="8"/>
        <v/>
      </c>
      <c r="Q16" s="66" t="str">
        <f t="shared" si="8"/>
        <v/>
      </c>
    </row>
    <row r="17" spans="1:17" s="73" customFormat="1" ht="18" customHeight="1" outlineLevel="1" x14ac:dyDescent="0.45">
      <c r="A17" s="189"/>
      <c r="B17" s="189"/>
      <c r="C17" s="257" t="s">
        <v>79</v>
      </c>
      <c r="D17" s="93" t="e">
        <f>E17/E$9</f>
        <v>#DIV/0!</v>
      </c>
      <c r="E17" s="204">
        <f t="shared" ref="E17:E23" si="9">AVERAGE(F17:Q17)</f>
        <v>0</v>
      </c>
      <c r="F17" s="219">
        <v>0</v>
      </c>
      <c r="G17" s="219"/>
      <c r="H17" s="219"/>
      <c r="I17" s="219"/>
      <c r="J17" s="219"/>
      <c r="K17" s="219"/>
      <c r="L17" s="219"/>
      <c r="M17" s="219"/>
      <c r="N17" s="219"/>
      <c r="O17" s="219"/>
      <c r="P17" s="219"/>
      <c r="Q17" s="220"/>
    </row>
    <row r="18" spans="1:17" s="73" customFormat="1" ht="18" customHeight="1" outlineLevel="1" x14ac:dyDescent="0.45">
      <c r="A18" s="189"/>
      <c r="B18" s="189"/>
      <c r="C18" s="258" t="s">
        <v>41</v>
      </c>
      <c r="D18" s="93" t="e">
        <f>E18/E$9</f>
        <v>#DIV/0!</v>
      </c>
      <c r="E18" s="204">
        <f t="shared" si="9"/>
        <v>0</v>
      </c>
      <c r="F18" s="221">
        <v>0</v>
      </c>
      <c r="G18" s="221"/>
      <c r="H18" s="221"/>
      <c r="I18" s="221"/>
      <c r="J18" s="221"/>
      <c r="K18" s="221"/>
      <c r="L18" s="221"/>
      <c r="M18" s="221"/>
      <c r="N18" s="221"/>
      <c r="O18" s="221"/>
      <c r="P18" s="221"/>
      <c r="Q18" s="222"/>
    </row>
    <row r="19" spans="1:17" s="73" customFormat="1" ht="18" customHeight="1" outlineLevel="1" x14ac:dyDescent="0.45">
      <c r="A19" s="189"/>
      <c r="B19" s="189"/>
      <c r="C19" s="258" t="s">
        <v>42</v>
      </c>
      <c r="D19" s="93" t="e">
        <f>E19/E$9</f>
        <v>#DIV/0!</v>
      </c>
      <c r="E19" s="204">
        <f t="shared" si="9"/>
        <v>0</v>
      </c>
      <c r="F19" s="221">
        <v>0</v>
      </c>
      <c r="G19" s="221"/>
      <c r="H19" s="221"/>
      <c r="I19" s="221"/>
      <c r="J19" s="221"/>
      <c r="K19" s="221"/>
      <c r="L19" s="221"/>
      <c r="M19" s="221"/>
      <c r="N19" s="221"/>
      <c r="O19" s="221"/>
      <c r="P19" s="221"/>
      <c r="Q19" s="222"/>
    </row>
    <row r="20" spans="1:17" s="73" customFormat="1" ht="18" customHeight="1" outlineLevel="1" x14ac:dyDescent="0.45">
      <c r="A20" s="189"/>
      <c r="B20" s="189"/>
      <c r="C20" s="258" t="s">
        <v>43</v>
      </c>
      <c r="D20" s="93" t="e">
        <f>E20/E9</f>
        <v>#DIV/0!</v>
      </c>
      <c r="E20" s="204">
        <f t="shared" si="9"/>
        <v>0</v>
      </c>
      <c r="F20" s="221">
        <v>0</v>
      </c>
      <c r="G20" s="221"/>
      <c r="H20" s="221"/>
      <c r="I20" s="221"/>
      <c r="J20" s="221"/>
      <c r="K20" s="221"/>
      <c r="L20" s="221"/>
      <c r="M20" s="221"/>
      <c r="N20" s="221"/>
      <c r="O20" s="222"/>
      <c r="P20" s="221"/>
      <c r="Q20" s="222"/>
    </row>
    <row r="21" spans="1:17" s="73" customFormat="1" ht="18" customHeight="1" outlineLevel="1" x14ac:dyDescent="0.45">
      <c r="A21" s="189"/>
      <c r="B21" s="189"/>
      <c r="C21" s="258" t="s">
        <v>80</v>
      </c>
      <c r="D21" s="94" t="e">
        <f>E21/E9</f>
        <v>#DIV/0!</v>
      </c>
      <c r="E21" s="204">
        <f t="shared" si="9"/>
        <v>0</v>
      </c>
      <c r="F21" s="221">
        <v>0</v>
      </c>
      <c r="G21" s="221"/>
      <c r="H21" s="221"/>
      <c r="I21" s="221"/>
      <c r="J21" s="221"/>
      <c r="K21" s="221"/>
      <c r="L21" s="221"/>
      <c r="M21" s="221"/>
      <c r="N21" s="221"/>
      <c r="O21" s="221"/>
      <c r="P21" s="221"/>
      <c r="Q21" s="221"/>
    </row>
    <row r="22" spans="1:17" s="73" customFormat="1" ht="18" customHeight="1" outlineLevel="1" x14ac:dyDescent="0.45">
      <c r="A22" s="189"/>
      <c r="B22" s="189"/>
      <c r="C22" s="258" t="s">
        <v>44</v>
      </c>
      <c r="D22" s="93" t="e">
        <f>E22/E9</f>
        <v>#DIV/0!</v>
      </c>
      <c r="E22" s="204">
        <f t="shared" si="9"/>
        <v>0</v>
      </c>
      <c r="F22" s="221">
        <v>0</v>
      </c>
      <c r="G22" s="221"/>
      <c r="H22" s="221"/>
      <c r="I22" s="221"/>
      <c r="J22" s="221"/>
      <c r="K22" s="221"/>
      <c r="L22" s="221"/>
      <c r="M22" s="221"/>
      <c r="N22" s="221"/>
      <c r="O22" s="221"/>
      <c r="P22" s="221"/>
      <c r="Q22" s="221"/>
    </row>
    <row r="23" spans="1:17" s="73" customFormat="1" ht="18" customHeight="1" outlineLevel="1" thickBot="1" x14ac:dyDescent="0.5">
      <c r="A23" s="189"/>
      <c r="B23" s="189"/>
      <c r="C23" s="259" t="s">
        <v>122</v>
      </c>
      <c r="D23" s="95" t="e">
        <f>E23/E9</f>
        <v>#DIV/0!</v>
      </c>
      <c r="E23" s="204">
        <f t="shared" si="9"/>
        <v>0</v>
      </c>
      <c r="F23" s="223">
        <v>0</v>
      </c>
      <c r="G23" s="223"/>
      <c r="H23" s="223"/>
      <c r="I23" s="223"/>
      <c r="J23" s="223"/>
      <c r="K23" s="223"/>
      <c r="L23" s="223"/>
      <c r="M23" s="223"/>
      <c r="N23" s="221"/>
      <c r="O23" s="221"/>
      <c r="P23" s="222"/>
      <c r="Q23" s="222"/>
    </row>
    <row r="24" spans="1:17" s="179" customFormat="1" ht="18" customHeight="1" x14ac:dyDescent="0.45">
      <c r="C24" s="199" t="s">
        <v>45</v>
      </c>
      <c r="D24" s="200">
        <f>SUM(F24:Q24)</f>
        <v>0</v>
      </c>
      <c r="E24" s="201" t="e">
        <f t="shared" ref="E24:Q24" si="10">IF(E14="","",E9-E14)</f>
        <v>#DIV/0!</v>
      </c>
      <c r="F24" s="201" t="str">
        <f t="shared" si="10"/>
        <v/>
      </c>
      <c r="G24" s="201" t="str">
        <f t="shared" si="10"/>
        <v/>
      </c>
      <c r="H24" s="201" t="str">
        <f t="shared" si="10"/>
        <v/>
      </c>
      <c r="I24" s="201" t="str">
        <f t="shared" si="10"/>
        <v/>
      </c>
      <c r="J24" s="201" t="str">
        <f t="shared" si="10"/>
        <v/>
      </c>
      <c r="K24" s="201" t="str">
        <f t="shared" si="10"/>
        <v/>
      </c>
      <c r="L24" s="201" t="str">
        <f t="shared" si="10"/>
        <v/>
      </c>
      <c r="M24" s="201" t="str">
        <f t="shared" si="10"/>
        <v/>
      </c>
      <c r="N24" s="201" t="str">
        <f t="shared" si="10"/>
        <v/>
      </c>
      <c r="O24" s="201" t="str">
        <f t="shared" si="10"/>
        <v/>
      </c>
      <c r="P24" s="201" t="str">
        <f t="shared" si="10"/>
        <v/>
      </c>
      <c r="Q24" s="201" t="str">
        <f t="shared" si="10"/>
        <v/>
      </c>
    </row>
    <row r="25" spans="1:17" s="58" customFormat="1" ht="18" customHeight="1" thickBot="1" x14ac:dyDescent="0.5">
      <c r="C25" s="67" t="s">
        <v>39</v>
      </c>
      <c r="D25" s="68" t="e">
        <f t="shared" ref="D25:L25" si="11">IF(D24="","",D24/D9)</f>
        <v>#DIV/0!</v>
      </c>
      <c r="E25" s="68" t="e">
        <f t="shared" si="11"/>
        <v>#DIV/0!</v>
      </c>
      <c r="F25" s="68" t="str">
        <f t="shared" si="11"/>
        <v/>
      </c>
      <c r="G25" s="68" t="str">
        <f t="shared" si="11"/>
        <v/>
      </c>
      <c r="H25" s="68" t="str">
        <f t="shared" si="11"/>
        <v/>
      </c>
      <c r="I25" s="68" t="str">
        <f t="shared" si="11"/>
        <v/>
      </c>
      <c r="J25" s="68" t="str">
        <f t="shared" si="11"/>
        <v/>
      </c>
      <c r="K25" s="68" t="str">
        <f t="shared" si="11"/>
        <v/>
      </c>
      <c r="L25" s="68" t="str">
        <f t="shared" si="11"/>
        <v/>
      </c>
      <c r="M25" s="68" t="str">
        <f>IF(M24="","",M24/M9)</f>
        <v/>
      </c>
      <c r="N25" s="68" t="str">
        <f>IF(N24="","",N24/N9)</f>
        <v/>
      </c>
      <c r="O25" s="68" t="str">
        <f>IF(O24="","",O24/O9)</f>
        <v/>
      </c>
      <c r="P25" s="68" t="str">
        <f>IF(P24="","",P24/P9)</f>
        <v/>
      </c>
      <c r="Q25" s="68" t="str">
        <f>IF(Q24="","",Q24/Q9)</f>
        <v/>
      </c>
    </row>
    <row r="26" spans="1:17" s="179" customFormat="1" ht="18" customHeight="1" x14ac:dyDescent="0.45">
      <c r="C26" s="196" t="s">
        <v>46</v>
      </c>
      <c r="D26" s="200">
        <f>SUM(F26:Q26)</f>
        <v>0</v>
      </c>
      <c r="E26" s="198">
        <f>SUM(E28:E45)</f>
        <v>0</v>
      </c>
      <c r="F26" s="198" t="str">
        <f t="shared" ref="F26:Q26" si="12">IF(SUM(F28:F45)&gt;0,SUM(F28:F45),"")</f>
        <v/>
      </c>
      <c r="G26" s="198" t="str">
        <f t="shared" si="12"/>
        <v/>
      </c>
      <c r="H26" s="198" t="str">
        <f t="shared" si="12"/>
        <v/>
      </c>
      <c r="I26" s="198" t="str">
        <f t="shared" si="12"/>
        <v/>
      </c>
      <c r="J26" s="198" t="str">
        <f t="shared" si="12"/>
        <v/>
      </c>
      <c r="K26" s="198" t="str">
        <f t="shared" si="12"/>
        <v/>
      </c>
      <c r="L26" s="198" t="str">
        <f t="shared" si="12"/>
        <v/>
      </c>
      <c r="M26" s="198" t="str">
        <f t="shared" si="12"/>
        <v/>
      </c>
      <c r="N26" s="198" t="str">
        <f t="shared" si="12"/>
        <v/>
      </c>
      <c r="O26" s="198" t="str">
        <f t="shared" si="12"/>
        <v/>
      </c>
      <c r="P26" s="198" t="str">
        <f t="shared" si="12"/>
        <v/>
      </c>
      <c r="Q26" s="198" t="str">
        <f t="shared" si="12"/>
        <v/>
      </c>
    </row>
    <row r="27" spans="1:17" s="58" customFormat="1" ht="18" customHeight="1" x14ac:dyDescent="0.45">
      <c r="C27" s="64" t="s">
        <v>39</v>
      </c>
      <c r="D27" s="89" t="e">
        <f>D26/D9</f>
        <v>#DIV/0!</v>
      </c>
      <c r="E27" s="66" t="e">
        <f t="shared" ref="E27:Q27" si="13">IF(E9="","",E26/E9)</f>
        <v>#DIV/0!</v>
      </c>
      <c r="F27" s="66" t="str">
        <f t="shared" si="13"/>
        <v/>
      </c>
      <c r="G27" s="66" t="str">
        <f t="shared" si="13"/>
        <v/>
      </c>
      <c r="H27" s="66" t="str">
        <f t="shared" si="13"/>
        <v/>
      </c>
      <c r="I27" s="66" t="str">
        <f t="shared" si="13"/>
        <v/>
      </c>
      <c r="J27" s="66" t="str">
        <f t="shared" si="13"/>
        <v/>
      </c>
      <c r="K27" s="66" t="str">
        <f t="shared" si="13"/>
        <v/>
      </c>
      <c r="L27" s="66" t="str">
        <f t="shared" si="13"/>
        <v/>
      </c>
      <c r="M27" s="66" t="str">
        <f t="shared" si="13"/>
        <v/>
      </c>
      <c r="N27" s="66" t="str">
        <f t="shared" si="13"/>
        <v/>
      </c>
      <c r="O27" s="66" t="str">
        <f t="shared" si="13"/>
        <v/>
      </c>
      <c r="P27" s="66" t="str">
        <f t="shared" si="13"/>
        <v/>
      </c>
      <c r="Q27" s="66" t="str">
        <f t="shared" si="13"/>
        <v/>
      </c>
    </row>
    <row r="28" spans="1:17" s="189" customFormat="1" ht="18" customHeight="1" outlineLevel="1" x14ac:dyDescent="0.45">
      <c r="C28" s="202" t="s">
        <v>126</v>
      </c>
      <c r="D28" s="203">
        <f t="shared" ref="D28:D45" si="14">SUM(F28:Q28)</f>
        <v>0</v>
      </c>
      <c r="E28" s="204">
        <f>AVERAGE(F28:Q28)</f>
        <v>0</v>
      </c>
      <c r="F28" s="205">
        <v>0</v>
      </c>
      <c r="G28" s="205"/>
      <c r="H28" s="205"/>
      <c r="I28" s="205"/>
      <c r="J28" s="205"/>
      <c r="K28" s="205"/>
      <c r="L28" s="205"/>
      <c r="M28" s="205"/>
      <c r="N28" s="205"/>
      <c r="O28" s="205"/>
      <c r="P28" s="205"/>
      <c r="Q28" s="205"/>
    </row>
    <row r="29" spans="1:17" s="189" customFormat="1" ht="18" customHeight="1" outlineLevel="1" x14ac:dyDescent="0.45">
      <c r="C29" s="206" t="s">
        <v>127</v>
      </c>
      <c r="D29" s="203">
        <f t="shared" si="14"/>
        <v>0</v>
      </c>
      <c r="E29" s="204">
        <f t="shared" ref="E29:E45" si="15">AVERAGE(F29:Q29)</f>
        <v>0</v>
      </c>
      <c r="F29" s="205">
        <v>0</v>
      </c>
      <c r="G29" s="205"/>
      <c r="H29" s="205"/>
      <c r="I29" s="205"/>
      <c r="J29" s="205"/>
      <c r="K29" s="205"/>
      <c r="L29" s="205"/>
      <c r="M29" s="205"/>
      <c r="N29" s="205"/>
      <c r="O29" s="205"/>
      <c r="P29" s="205"/>
      <c r="Q29" s="205"/>
    </row>
    <row r="30" spans="1:17" s="189" customFormat="1" ht="18" customHeight="1" outlineLevel="1" x14ac:dyDescent="0.45">
      <c r="C30" s="207" t="s">
        <v>128</v>
      </c>
      <c r="D30" s="203">
        <f t="shared" si="14"/>
        <v>0</v>
      </c>
      <c r="E30" s="204">
        <f t="shared" si="15"/>
        <v>0</v>
      </c>
      <c r="F30" s="205">
        <v>0</v>
      </c>
      <c r="G30" s="205"/>
      <c r="H30" s="205"/>
      <c r="I30" s="205"/>
      <c r="J30" s="205"/>
      <c r="K30" s="205"/>
      <c r="L30" s="205"/>
      <c r="M30" s="205"/>
      <c r="N30" s="205"/>
      <c r="O30" s="205"/>
      <c r="P30" s="205"/>
      <c r="Q30" s="205"/>
    </row>
    <row r="31" spans="1:17" s="189" customFormat="1" ht="18" customHeight="1" outlineLevel="1" x14ac:dyDescent="0.45">
      <c r="C31" s="260" t="s">
        <v>47</v>
      </c>
      <c r="D31" s="203">
        <f t="shared" si="14"/>
        <v>0</v>
      </c>
      <c r="E31" s="204">
        <f t="shared" si="15"/>
        <v>0</v>
      </c>
      <c r="F31" s="205">
        <v>0</v>
      </c>
      <c r="G31" s="205"/>
      <c r="H31" s="205"/>
      <c r="I31" s="205"/>
      <c r="J31" s="205"/>
      <c r="K31" s="205"/>
      <c r="L31" s="205"/>
      <c r="M31" s="205"/>
      <c r="N31" s="205"/>
      <c r="O31" s="205"/>
      <c r="P31" s="205"/>
      <c r="Q31" s="205"/>
    </row>
    <row r="32" spans="1:17" s="189" customFormat="1" ht="18" customHeight="1" outlineLevel="1" x14ac:dyDescent="0.45">
      <c r="C32" s="260" t="s">
        <v>48</v>
      </c>
      <c r="D32" s="203">
        <f t="shared" si="14"/>
        <v>0</v>
      </c>
      <c r="E32" s="204">
        <f t="shared" si="15"/>
        <v>0</v>
      </c>
      <c r="F32" s="205">
        <v>0</v>
      </c>
      <c r="G32" s="205"/>
      <c r="H32" s="205"/>
      <c r="I32" s="205"/>
      <c r="J32" s="205"/>
      <c r="K32" s="205"/>
      <c r="L32" s="205"/>
      <c r="M32" s="205"/>
      <c r="N32" s="205"/>
      <c r="O32" s="205"/>
      <c r="P32" s="205"/>
      <c r="Q32" s="205"/>
    </row>
    <row r="33" spans="3:17" s="189" customFormat="1" ht="18" customHeight="1" outlineLevel="1" x14ac:dyDescent="0.45">
      <c r="C33" s="260" t="s">
        <v>49</v>
      </c>
      <c r="D33" s="203">
        <f t="shared" si="14"/>
        <v>0</v>
      </c>
      <c r="E33" s="204">
        <f t="shared" si="15"/>
        <v>0</v>
      </c>
      <c r="F33" s="205">
        <v>0</v>
      </c>
      <c r="G33" s="205"/>
      <c r="H33" s="205"/>
      <c r="I33" s="205"/>
      <c r="J33" s="205"/>
      <c r="K33" s="205"/>
      <c r="L33" s="205"/>
      <c r="M33" s="205"/>
      <c r="N33" s="205"/>
      <c r="O33" s="205"/>
      <c r="P33" s="205"/>
      <c r="Q33" s="205"/>
    </row>
    <row r="34" spans="3:17" s="189" customFormat="1" ht="18" customHeight="1" outlineLevel="1" x14ac:dyDescent="0.45">
      <c r="C34" s="260" t="s">
        <v>50</v>
      </c>
      <c r="D34" s="203">
        <f t="shared" si="14"/>
        <v>0</v>
      </c>
      <c r="E34" s="204">
        <f t="shared" si="15"/>
        <v>0</v>
      </c>
      <c r="F34" s="205">
        <v>0</v>
      </c>
      <c r="G34" s="205"/>
      <c r="H34" s="205"/>
      <c r="I34" s="205"/>
      <c r="J34" s="205"/>
      <c r="K34" s="205"/>
      <c r="L34" s="205"/>
      <c r="M34" s="205"/>
      <c r="N34" s="205"/>
      <c r="O34" s="205"/>
      <c r="P34" s="205"/>
      <c r="Q34" s="205"/>
    </row>
    <row r="35" spans="3:17" s="189" customFormat="1" ht="18" customHeight="1" x14ac:dyDescent="0.45">
      <c r="C35" s="260" t="s">
        <v>51</v>
      </c>
      <c r="D35" s="203">
        <f t="shared" si="14"/>
        <v>0</v>
      </c>
      <c r="E35" s="204">
        <f t="shared" si="15"/>
        <v>0</v>
      </c>
      <c r="F35" s="205">
        <v>0</v>
      </c>
      <c r="G35" s="205"/>
      <c r="H35" s="205"/>
      <c r="I35" s="205"/>
      <c r="J35" s="205"/>
      <c r="K35" s="205"/>
      <c r="L35" s="205"/>
      <c r="M35" s="205"/>
      <c r="N35" s="205"/>
      <c r="O35" s="205"/>
      <c r="P35" s="205"/>
      <c r="Q35" s="205"/>
    </row>
    <row r="36" spans="3:17" s="189" customFormat="1" ht="18" customHeight="1" x14ac:dyDescent="0.45">
      <c r="C36" s="260" t="s">
        <v>52</v>
      </c>
      <c r="D36" s="203">
        <f t="shared" si="14"/>
        <v>0</v>
      </c>
      <c r="E36" s="204">
        <f t="shared" si="15"/>
        <v>0</v>
      </c>
      <c r="F36" s="205">
        <v>0</v>
      </c>
      <c r="G36" s="205"/>
      <c r="H36" s="205"/>
      <c r="I36" s="205"/>
      <c r="J36" s="205"/>
      <c r="K36" s="205"/>
      <c r="L36" s="205"/>
      <c r="M36" s="205"/>
      <c r="N36" s="205"/>
      <c r="O36" s="205"/>
      <c r="P36" s="205"/>
      <c r="Q36" s="205"/>
    </row>
    <row r="37" spans="3:17" s="189" customFormat="1" ht="18" customHeight="1" x14ac:dyDescent="0.45">
      <c r="C37" s="260" t="s">
        <v>123</v>
      </c>
      <c r="D37" s="203">
        <f t="shared" si="14"/>
        <v>0</v>
      </c>
      <c r="E37" s="204">
        <f t="shared" si="15"/>
        <v>0</v>
      </c>
      <c r="F37" s="205">
        <v>0</v>
      </c>
      <c r="G37" s="205"/>
      <c r="H37" s="205"/>
      <c r="I37" s="205"/>
      <c r="J37" s="205"/>
      <c r="K37" s="205"/>
      <c r="L37" s="205"/>
      <c r="M37" s="205"/>
      <c r="N37" s="205"/>
      <c r="O37" s="205"/>
      <c r="P37" s="205"/>
      <c r="Q37" s="205"/>
    </row>
    <row r="38" spans="3:17" s="189" customFormat="1" ht="18" customHeight="1" x14ac:dyDescent="0.45">
      <c r="C38" s="260" t="s">
        <v>53</v>
      </c>
      <c r="D38" s="203">
        <f t="shared" si="14"/>
        <v>0</v>
      </c>
      <c r="E38" s="204">
        <f t="shared" si="15"/>
        <v>0</v>
      </c>
      <c r="F38" s="205">
        <v>0</v>
      </c>
      <c r="G38" s="205"/>
      <c r="H38" s="205"/>
      <c r="I38" s="205"/>
      <c r="J38" s="205"/>
      <c r="K38" s="205"/>
      <c r="L38" s="205"/>
      <c r="M38" s="205"/>
      <c r="N38" s="205"/>
      <c r="O38" s="205"/>
      <c r="P38" s="205"/>
      <c r="Q38" s="205"/>
    </row>
    <row r="39" spans="3:17" s="189" customFormat="1" ht="18" customHeight="1" x14ac:dyDescent="0.45">
      <c r="C39" s="260" t="s">
        <v>54</v>
      </c>
      <c r="D39" s="203">
        <f t="shared" si="14"/>
        <v>0</v>
      </c>
      <c r="E39" s="204">
        <f t="shared" si="15"/>
        <v>0</v>
      </c>
      <c r="F39" s="205">
        <v>0</v>
      </c>
      <c r="G39" s="205"/>
      <c r="H39" s="205"/>
      <c r="I39" s="205"/>
      <c r="J39" s="205"/>
      <c r="K39" s="205"/>
      <c r="L39" s="205"/>
      <c r="M39" s="205"/>
      <c r="N39" s="205"/>
      <c r="O39" s="205"/>
      <c r="P39" s="205"/>
      <c r="Q39" s="205"/>
    </row>
    <row r="40" spans="3:17" s="189" customFormat="1" ht="18" customHeight="1" x14ac:dyDescent="0.45">
      <c r="C40" s="260" t="s">
        <v>93</v>
      </c>
      <c r="D40" s="203">
        <f t="shared" si="14"/>
        <v>0</v>
      </c>
      <c r="E40" s="204">
        <f t="shared" si="15"/>
        <v>0</v>
      </c>
      <c r="F40" s="205">
        <v>0</v>
      </c>
      <c r="G40" s="205"/>
      <c r="H40" s="205"/>
      <c r="I40" s="205"/>
      <c r="J40" s="205"/>
      <c r="K40" s="205"/>
      <c r="L40" s="205"/>
      <c r="M40" s="205"/>
      <c r="N40" s="205"/>
      <c r="O40" s="205"/>
      <c r="P40" s="205"/>
      <c r="Q40" s="205"/>
    </row>
    <row r="41" spans="3:17" s="189" customFormat="1" ht="18" customHeight="1" x14ac:dyDescent="0.45">
      <c r="C41" s="260" t="s">
        <v>55</v>
      </c>
      <c r="D41" s="203">
        <f t="shared" si="14"/>
        <v>0</v>
      </c>
      <c r="E41" s="204">
        <f t="shared" si="15"/>
        <v>0</v>
      </c>
      <c r="F41" s="205">
        <v>0</v>
      </c>
      <c r="G41" s="205"/>
      <c r="H41" s="205"/>
      <c r="I41" s="205"/>
      <c r="J41" s="205"/>
      <c r="K41" s="205"/>
      <c r="L41" s="205"/>
      <c r="M41" s="205"/>
      <c r="N41" s="205"/>
      <c r="O41" s="205"/>
      <c r="P41" s="205"/>
      <c r="Q41" s="205"/>
    </row>
    <row r="42" spans="3:17" s="189" customFormat="1" ht="18" customHeight="1" x14ac:dyDescent="0.45">
      <c r="C42" s="260" t="s">
        <v>124</v>
      </c>
      <c r="D42" s="203">
        <f t="shared" si="14"/>
        <v>0</v>
      </c>
      <c r="E42" s="204">
        <f t="shared" si="15"/>
        <v>0</v>
      </c>
      <c r="F42" s="205">
        <v>0</v>
      </c>
      <c r="G42" s="205"/>
      <c r="H42" s="205"/>
      <c r="I42" s="205"/>
      <c r="J42" s="205"/>
      <c r="K42" s="205"/>
      <c r="L42" s="205"/>
      <c r="M42" s="205"/>
      <c r="N42" s="205"/>
      <c r="O42" s="205"/>
      <c r="P42" s="205"/>
      <c r="Q42" s="205"/>
    </row>
    <row r="43" spans="3:17" s="189" customFormat="1" ht="18" customHeight="1" x14ac:dyDescent="0.45">
      <c r="C43" s="260" t="s">
        <v>125</v>
      </c>
      <c r="D43" s="203">
        <f t="shared" si="14"/>
        <v>0</v>
      </c>
      <c r="E43" s="204">
        <f t="shared" si="15"/>
        <v>0</v>
      </c>
      <c r="F43" s="205">
        <v>0</v>
      </c>
      <c r="G43" s="205"/>
      <c r="H43" s="205"/>
      <c r="I43" s="205"/>
      <c r="J43" s="205"/>
      <c r="K43" s="205"/>
      <c r="L43" s="205"/>
      <c r="M43" s="205"/>
      <c r="N43" s="205"/>
      <c r="O43" s="205"/>
      <c r="P43" s="205"/>
      <c r="Q43" s="205"/>
    </row>
    <row r="44" spans="3:17" s="189" customFormat="1" ht="18" customHeight="1" x14ac:dyDescent="0.45">
      <c r="C44" s="208" t="s">
        <v>142</v>
      </c>
      <c r="D44" s="203">
        <f t="shared" si="14"/>
        <v>0</v>
      </c>
      <c r="E44" s="204">
        <f t="shared" si="15"/>
        <v>0</v>
      </c>
      <c r="F44" s="205">
        <v>0</v>
      </c>
      <c r="G44" s="205"/>
      <c r="H44" s="205"/>
      <c r="I44" s="205"/>
      <c r="J44" s="205"/>
      <c r="K44" s="205"/>
      <c r="L44" s="205"/>
      <c r="M44" s="205"/>
      <c r="N44" s="205"/>
      <c r="O44" s="205"/>
      <c r="P44" s="205"/>
      <c r="Q44" s="205"/>
    </row>
    <row r="45" spans="3:17" s="189" customFormat="1" ht="18" customHeight="1" thickBot="1" x14ac:dyDescent="0.5">
      <c r="C45" s="209" t="s">
        <v>142</v>
      </c>
      <c r="D45" s="203">
        <f t="shared" si="14"/>
        <v>0</v>
      </c>
      <c r="E45" s="204">
        <f t="shared" si="15"/>
        <v>0</v>
      </c>
      <c r="F45" s="205">
        <v>0</v>
      </c>
      <c r="G45" s="205"/>
      <c r="H45" s="205"/>
      <c r="I45" s="205"/>
      <c r="J45" s="205"/>
      <c r="K45" s="205"/>
      <c r="L45" s="205"/>
      <c r="M45" s="205"/>
      <c r="N45" s="205"/>
      <c r="O45" s="205"/>
      <c r="P45" s="205"/>
      <c r="Q45" s="266"/>
    </row>
    <row r="46" spans="3:17" s="179" customFormat="1" ht="18" customHeight="1" x14ac:dyDescent="0.45">
      <c r="C46" s="196" t="s">
        <v>56</v>
      </c>
      <c r="D46" s="210">
        <f>SUM(F46:Q46)</f>
        <v>0</v>
      </c>
      <c r="E46" s="211">
        <f t="shared" ref="E46:Q46" si="16">SUM(E48:E85)</f>
        <v>0</v>
      </c>
      <c r="F46" s="211">
        <f t="shared" si="16"/>
        <v>0</v>
      </c>
      <c r="G46" s="211">
        <f t="shared" si="16"/>
        <v>0</v>
      </c>
      <c r="H46" s="211">
        <f t="shared" si="16"/>
        <v>0</v>
      </c>
      <c r="I46" s="211">
        <f t="shared" si="16"/>
        <v>0</v>
      </c>
      <c r="J46" s="211">
        <f t="shared" si="16"/>
        <v>0</v>
      </c>
      <c r="K46" s="211">
        <f t="shared" si="16"/>
        <v>0</v>
      </c>
      <c r="L46" s="211">
        <f t="shared" si="16"/>
        <v>0</v>
      </c>
      <c r="M46" s="211">
        <f t="shared" si="16"/>
        <v>0</v>
      </c>
      <c r="N46" s="211">
        <f t="shared" si="16"/>
        <v>0</v>
      </c>
      <c r="O46" s="211">
        <f t="shared" si="16"/>
        <v>0</v>
      </c>
      <c r="P46" s="211">
        <f t="shared" si="16"/>
        <v>0</v>
      </c>
      <c r="Q46" s="238">
        <f t="shared" si="16"/>
        <v>0</v>
      </c>
    </row>
    <row r="47" spans="3:17" s="69" customFormat="1" ht="18" customHeight="1" x14ac:dyDescent="0.45">
      <c r="C47" s="70" t="s">
        <v>39</v>
      </c>
      <c r="D47" s="89" t="e">
        <f>D46/D9</f>
        <v>#DIV/0!</v>
      </c>
      <c r="E47" s="66" t="str">
        <f t="shared" ref="E47:L47" si="17">IF(E46=0,"",E46/E9)</f>
        <v/>
      </c>
      <c r="F47" s="66" t="str">
        <f t="shared" si="17"/>
        <v/>
      </c>
      <c r="G47" s="66" t="str">
        <f t="shared" si="17"/>
        <v/>
      </c>
      <c r="H47" s="66" t="str">
        <f t="shared" si="17"/>
        <v/>
      </c>
      <c r="I47" s="66" t="str">
        <f t="shared" si="17"/>
        <v/>
      </c>
      <c r="J47" s="66" t="str">
        <f t="shared" si="17"/>
        <v/>
      </c>
      <c r="K47" s="66" t="str">
        <f t="shared" si="17"/>
        <v/>
      </c>
      <c r="L47" s="66" t="str">
        <f t="shared" si="17"/>
        <v/>
      </c>
      <c r="M47" s="66" t="str">
        <f>IF(M46=0,"",M46/M9)</f>
        <v/>
      </c>
      <c r="N47" s="66" t="str">
        <f>IF(N46=0,"",N46/N9)</f>
        <v/>
      </c>
      <c r="O47" s="66" t="str">
        <f>IF(O46=0,"",O46/O9)</f>
        <v/>
      </c>
      <c r="P47" s="66" t="str">
        <f>IF(P46=0,"",P46/P9)</f>
        <v/>
      </c>
      <c r="Q47" s="66" t="str">
        <f>IF(Q46=0,"",Q46/Q9)</f>
        <v/>
      </c>
    </row>
    <row r="48" spans="3:17" s="189" customFormat="1" ht="18" customHeight="1" x14ac:dyDescent="0.45">
      <c r="C48" s="208" t="s">
        <v>86</v>
      </c>
      <c r="D48" s="203">
        <f t="shared" ref="D48:D85" si="18">SUM(F48:Q48)</f>
        <v>0</v>
      </c>
      <c r="E48" s="204">
        <f t="shared" ref="E48:E85" si="19">AVERAGE(F48:Q48)</f>
        <v>0</v>
      </c>
      <c r="F48" s="212">
        <v>0</v>
      </c>
      <c r="G48" s="212"/>
      <c r="H48" s="212"/>
      <c r="I48" s="212"/>
      <c r="J48" s="212"/>
      <c r="K48" s="212"/>
      <c r="L48" s="212"/>
      <c r="M48" s="212"/>
      <c r="N48" s="212"/>
      <c r="O48" s="212"/>
      <c r="P48" s="212"/>
      <c r="Q48" s="212"/>
    </row>
    <row r="49" spans="3:17" s="189" customFormat="1" ht="18" customHeight="1" x14ac:dyDescent="0.45">
      <c r="C49" s="208" t="s">
        <v>129</v>
      </c>
      <c r="D49" s="203">
        <f t="shared" si="18"/>
        <v>0</v>
      </c>
      <c r="E49" s="204">
        <f t="shared" si="19"/>
        <v>0</v>
      </c>
      <c r="F49" s="205">
        <v>0</v>
      </c>
      <c r="G49" s="205"/>
      <c r="H49" s="205"/>
      <c r="I49" s="205"/>
      <c r="J49" s="205"/>
      <c r="K49" s="205"/>
      <c r="L49" s="205"/>
      <c r="M49" s="205"/>
      <c r="N49" s="205"/>
      <c r="O49" s="205"/>
      <c r="P49" s="205"/>
      <c r="Q49" s="205"/>
    </row>
    <row r="50" spans="3:17" s="189" customFormat="1" ht="18" customHeight="1" x14ac:dyDescent="0.45">
      <c r="C50" s="208" t="s">
        <v>130</v>
      </c>
      <c r="D50" s="203">
        <f t="shared" si="18"/>
        <v>0</v>
      </c>
      <c r="E50" s="204">
        <f t="shared" si="19"/>
        <v>0</v>
      </c>
      <c r="F50" s="205">
        <v>0</v>
      </c>
      <c r="G50" s="205"/>
      <c r="H50" s="205"/>
      <c r="I50" s="205"/>
      <c r="J50" s="205"/>
      <c r="K50" s="205"/>
      <c r="L50" s="205"/>
      <c r="M50" s="205"/>
      <c r="N50" s="205"/>
      <c r="O50" s="205"/>
      <c r="P50" s="205"/>
      <c r="Q50" s="205"/>
    </row>
    <row r="51" spans="3:17" s="189" customFormat="1" ht="18" customHeight="1" x14ac:dyDescent="0.45">
      <c r="C51" s="208" t="s">
        <v>57</v>
      </c>
      <c r="D51" s="203">
        <f t="shared" si="18"/>
        <v>0</v>
      </c>
      <c r="E51" s="204">
        <f t="shared" si="19"/>
        <v>0</v>
      </c>
      <c r="F51" s="205">
        <v>0</v>
      </c>
      <c r="G51" s="205"/>
      <c r="H51" s="205"/>
      <c r="I51" s="205"/>
      <c r="J51" s="205"/>
      <c r="K51" s="205"/>
      <c r="L51" s="205"/>
      <c r="M51" s="205"/>
      <c r="N51" s="205"/>
      <c r="O51" s="205"/>
      <c r="P51" s="205"/>
      <c r="Q51" s="205"/>
    </row>
    <row r="52" spans="3:17" s="189" customFormat="1" ht="18" customHeight="1" x14ac:dyDescent="0.45">
      <c r="C52" s="208" t="s">
        <v>58</v>
      </c>
      <c r="D52" s="203">
        <f t="shared" si="18"/>
        <v>0</v>
      </c>
      <c r="E52" s="204">
        <f t="shared" si="19"/>
        <v>0</v>
      </c>
      <c r="F52" s="205">
        <v>0</v>
      </c>
      <c r="G52" s="205"/>
      <c r="H52" s="205"/>
      <c r="I52" s="205"/>
      <c r="J52" s="205"/>
      <c r="K52" s="205"/>
      <c r="L52" s="205"/>
      <c r="M52" s="205"/>
      <c r="N52" s="205"/>
      <c r="O52" s="205"/>
      <c r="P52" s="205"/>
      <c r="Q52" s="205"/>
    </row>
    <row r="53" spans="3:17" s="189" customFormat="1" ht="18" customHeight="1" x14ac:dyDescent="0.45">
      <c r="C53" s="208" t="s">
        <v>59</v>
      </c>
      <c r="D53" s="203">
        <f t="shared" si="18"/>
        <v>0</v>
      </c>
      <c r="E53" s="204">
        <f t="shared" si="19"/>
        <v>0</v>
      </c>
      <c r="F53" s="205">
        <v>0</v>
      </c>
      <c r="G53" s="205"/>
      <c r="H53" s="205"/>
      <c r="I53" s="205"/>
      <c r="J53" s="205"/>
      <c r="K53" s="205"/>
      <c r="L53" s="205"/>
      <c r="M53" s="205"/>
      <c r="N53" s="205"/>
      <c r="O53" s="205"/>
      <c r="P53" s="205"/>
      <c r="Q53" s="205"/>
    </row>
    <row r="54" spans="3:17" s="189" customFormat="1" ht="18" customHeight="1" x14ac:dyDescent="0.45">
      <c r="C54" s="208" t="s">
        <v>60</v>
      </c>
      <c r="D54" s="203">
        <f t="shared" si="18"/>
        <v>0</v>
      </c>
      <c r="E54" s="204">
        <f t="shared" si="19"/>
        <v>0</v>
      </c>
      <c r="F54" s="205">
        <v>0</v>
      </c>
      <c r="G54" s="205"/>
      <c r="H54" s="205"/>
      <c r="I54" s="205"/>
      <c r="J54" s="205"/>
      <c r="K54" s="205"/>
      <c r="L54" s="205"/>
      <c r="M54" s="205"/>
      <c r="N54" s="205"/>
      <c r="O54" s="205"/>
      <c r="P54" s="205"/>
      <c r="Q54" s="205"/>
    </row>
    <row r="55" spans="3:17" s="189" customFormat="1" ht="18" customHeight="1" x14ac:dyDescent="0.45">
      <c r="C55" s="208" t="s">
        <v>87</v>
      </c>
      <c r="D55" s="203">
        <f t="shared" si="18"/>
        <v>0</v>
      </c>
      <c r="E55" s="204">
        <f t="shared" si="19"/>
        <v>0</v>
      </c>
      <c r="F55" s="205">
        <v>0</v>
      </c>
      <c r="G55" s="205"/>
      <c r="H55" s="205"/>
      <c r="I55" s="205"/>
      <c r="J55" s="205"/>
      <c r="K55" s="205"/>
      <c r="L55" s="205"/>
      <c r="M55" s="205"/>
      <c r="N55" s="205"/>
      <c r="O55" s="205"/>
      <c r="P55" s="205"/>
      <c r="Q55" s="205"/>
    </row>
    <row r="56" spans="3:17" s="189" customFormat="1" ht="18" customHeight="1" x14ac:dyDescent="0.45">
      <c r="C56" s="208" t="s">
        <v>61</v>
      </c>
      <c r="D56" s="203">
        <f t="shared" si="18"/>
        <v>0</v>
      </c>
      <c r="E56" s="204">
        <f t="shared" si="19"/>
        <v>0</v>
      </c>
      <c r="F56" s="205">
        <v>0</v>
      </c>
      <c r="G56" s="205"/>
      <c r="H56" s="205"/>
      <c r="I56" s="205"/>
      <c r="J56" s="205"/>
      <c r="K56" s="205"/>
      <c r="L56" s="205"/>
      <c r="M56" s="205"/>
      <c r="N56" s="205"/>
      <c r="O56" s="205"/>
      <c r="P56" s="205"/>
      <c r="Q56" s="205"/>
    </row>
    <row r="57" spans="3:17" s="189" customFormat="1" ht="18" customHeight="1" x14ac:dyDescent="0.45">
      <c r="C57" s="208" t="s">
        <v>62</v>
      </c>
      <c r="D57" s="203">
        <f t="shared" si="18"/>
        <v>0</v>
      </c>
      <c r="E57" s="204">
        <f t="shared" si="19"/>
        <v>0</v>
      </c>
      <c r="F57" s="205">
        <v>0</v>
      </c>
      <c r="G57" s="205"/>
      <c r="H57" s="205"/>
      <c r="I57" s="205"/>
      <c r="J57" s="205"/>
      <c r="K57" s="205"/>
      <c r="L57" s="205"/>
      <c r="M57" s="205"/>
      <c r="N57" s="205"/>
      <c r="O57" s="205"/>
      <c r="P57" s="205"/>
      <c r="Q57" s="205"/>
    </row>
    <row r="58" spans="3:17" s="189" customFormat="1" ht="18" customHeight="1" x14ac:dyDescent="0.45">
      <c r="C58" s="208" t="s">
        <v>63</v>
      </c>
      <c r="D58" s="203">
        <f t="shared" si="18"/>
        <v>0</v>
      </c>
      <c r="E58" s="204">
        <f t="shared" si="19"/>
        <v>0</v>
      </c>
      <c r="F58" s="205">
        <v>0</v>
      </c>
      <c r="G58" s="205"/>
      <c r="H58" s="205"/>
      <c r="I58" s="205"/>
      <c r="J58" s="205"/>
      <c r="K58" s="205"/>
      <c r="L58" s="205"/>
      <c r="M58" s="205"/>
      <c r="N58" s="205"/>
      <c r="O58" s="205"/>
      <c r="P58" s="205"/>
      <c r="Q58" s="205"/>
    </row>
    <row r="59" spans="3:17" s="189" customFormat="1" ht="18" customHeight="1" x14ac:dyDescent="0.45">
      <c r="C59" s="208" t="s">
        <v>131</v>
      </c>
      <c r="D59" s="203">
        <f t="shared" si="18"/>
        <v>0</v>
      </c>
      <c r="E59" s="204">
        <f t="shared" si="19"/>
        <v>0</v>
      </c>
      <c r="F59" s="205">
        <v>0</v>
      </c>
      <c r="G59" s="205"/>
      <c r="H59" s="205"/>
      <c r="I59" s="205"/>
      <c r="J59" s="205"/>
      <c r="K59" s="205"/>
      <c r="L59" s="205"/>
      <c r="M59" s="205"/>
      <c r="N59" s="205"/>
      <c r="O59" s="205"/>
      <c r="P59" s="205"/>
      <c r="Q59" s="205"/>
    </row>
    <row r="60" spans="3:17" s="189" customFormat="1" ht="18" customHeight="1" x14ac:dyDescent="0.45">
      <c r="C60" s="208" t="s">
        <v>64</v>
      </c>
      <c r="D60" s="203">
        <f t="shared" si="18"/>
        <v>0</v>
      </c>
      <c r="E60" s="204">
        <f t="shared" si="19"/>
        <v>0</v>
      </c>
      <c r="F60" s="205">
        <v>0</v>
      </c>
      <c r="G60" s="205"/>
      <c r="H60" s="205"/>
      <c r="I60" s="205"/>
      <c r="J60" s="205"/>
      <c r="K60" s="205"/>
      <c r="L60" s="205"/>
      <c r="M60" s="205"/>
      <c r="N60" s="205"/>
      <c r="O60" s="205"/>
      <c r="P60" s="205"/>
      <c r="Q60" s="205"/>
    </row>
    <row r="61" spans="3:17" s="189" customFormat="1" ht="18" customHeight="1" x14ac:dyDescent="0.45">
      <c r="C61" s="208" t="s">
        <v>65</v>
      </c>
      <c r="D61" s="203">
        <f t="shared" si="18"/>
        <v>0</v>
      </c>
      <c r="E61" s="204">
        <f t="shared" si="19"/>
        <v>0</v>
      </c>
      <c r="F61" s="205">
        <v>0</v>
      </c>
      <c r="G61" s="205"/>
      <c r="H61" s="205"/>
      <c r="I61" s="205"/>
      <c r="J61" s="205"/>
      <c r="K61" s="205"/>
      <c r="L61" s="205"/>
      <c r="M61" s="205"/>
      <c r="N61" s="205"/>
      <c r="O61" s="205"/>
      <c r="P61" s="205"/>
      <c r="Q61" s="205"/>
    </row>
    <row r="62" spans="3:17" s="189" customFormat="1" ht="18" customHeight="1" x14ac:dyDescent="0.45">
      <c r="C62" s="208" t="s">
        <v>88</v>
      </c>
      <c r="D62" s="203">
        <f t="shared" si="18"/>
        <v>0</v>
      </c>
      <c r="E62" s="204">
        <f t="shared" si="19"/>
        <v>0</v>
      </c>
      <c r="F62" s="205">
        <v>0</v>
      </c>
      <c r="G62" s="205"/>
      <c r="H62" s="205"/>
      <c r="I62" s="205"/>
      <c r="J62" s="205"/>
      <c r="K62" s="205"/>
      <c r="L62" s="205"/>
      <c r="M62" s="205"/>
      <c r="N62" s="205"/>
      <c r="O62" s="205"/>
      <c r="P62" s="205"/>
      <c r="Q62" s="205"/>
    </row>
    <row r="63" spans="3:17" s="189" customFormat="1" ht="18" customHeight="1" x14ac:dyDescent="0.45">
      <c r="C63" s="208" t="s">
        <v>66</v>
      </c>
      <c r="D63" s="203">
        <f t="shared" si="18"/>
        <v>0</v>
      </c>
      <c r="E63" s="204">
        <f t="shared" si="19"/>
        <v>0</v>
      </c>
      <c r="F63" s="205">
        <v>0</v>
      </c>
      <c r="G63" s="205"/>
      <c r="H63" s="205"/>
      <c r="I63" s="205"/>
      <c r="J63" s="205"/>
      <c r="K63" s="205"/>
      <c r="L63" s="205"/>
      <c r="M63" s="205"/>
      <c r="N63" s="205"/>
      <c r="O63" s="205"/>
      <c r="P63" s="205"/>
      <c r="Q63" s="205"/>
    </row>
    <row r="64" spans="3:17" s="189" customFormat="1" ht="18" customHeight="1" x14ac:dyDescent="0.45">
      <c r="C64" s="208" t="s">
        <v>89</v>
      </c>
      <c r="D64" s="203">
        <f t="shared" si="18"/>
        <v>0</v>
      </c>
      <c r="E64" s="204">
        <f t="shared" si="19"/>
        <v>0</v>
      </c>
      <c r="F64" s="205">
        <v>0</v>
      </c>
      <c r="G64" s="205"/>
      <c r="H64" s="205"/>
      <c r="I64" s="205"/>
      <c r="J64" s="205"/>
      <c r="K64" s="205"/>
      <c r="L64" s="205"/>
      <c r="M64" s="205"/>
      <c r="N64" s="205"/>
      <c r="O64" s="205"/>
      <c r="P64" s="205"/>
      <c r="Q64" s="205"/>
    </row>
    <row r="65" spans="3:17" s="189" customFormat="1" ht="18" customHeight="1" x14ac:dyDescent="0.45">
      <c r="C65" s="208" t="s">
        <v>67</v>
      </c>
      <c r="D65" s="203">
        <f t="shared" si="18"/>
        <v>0</v>
      </c>
      <c r="E65" s="204">
        <f t="shared" si="19"/>
        <v>0</v>
      </c>
      <c r="F65" s="205">
        <v>0</v>
      </c>
      <c r="G65" s="205"/>
      <c r="H65" s="205"/>
      <c r="I65" s="205"/>
      <c r="J65" s="205"/>
      <c r="K65" s="205"/>
      <c r="L65" s="205"/>
      <c r="M65" s="205"/>
      <c r="N65" s="205"/>
      <c r="O65" s="205"/>
      <c r="P65" s="205"/>
      <c r="Q65" s="205"/>
    </row>
    <row r="66" spans="3:17" s="189" customFormat="1" ht="18" customHeight="1" x14ac:dyDescent="0.45">
      <c r="C66" s="208" t="s">
        <v>96</v>
      </c>
      <c r="D66" s="203">
        <f t="shared" si="18"/>
        <v>0</v>
      </c>
      <c r="E66" s="204">
        <f t="shared" si="19"/>
        <v>0</v>
      </c>
      <c r="F66" s="205">
        <v>0</v>
      </c>
      <c r="G66" s="205"/>
      <c r="H66" s="205"/>
      <c r="I66" s="205"/>
      <c r="J66" s="205"/>
      <c r="K66" s="205"/>
      <c r="L66" s="205"/>
      <c r="M66" s="205"/>
      <c r="N66" s="205"/>
      <c r="O66" s="205"/>
      <c r="P66" s="205"/>
      <c r="Q66" s="205"/>
    </row>
    <row r="67" spans="3:17" s="189" customFormat="1" ht="18" customHeight="1" x14ac:dyDescent="0.45">
      <c r="C67" s="208" t="s">
        <v>68</v>
      </c>
      <c r="D67" s="203">
        <f t="shared" si="18"/>
        <v>0</v>
      </c>
      <c r="E67" s="204">
        <f t="shared" si="19"/>
        <v>0</v>
      </c>
      <c r="F67" s="205">
        <v>0</v>
      </c>
      <c r="G67" s="205"/>
      <c r="H67" s="205"/>
      <c r="I67" s="205"/>
      <c r="J67" s="205"/>
      <c r="K67" s="205"/>
      <c r="L67" s="205"/>
      <c r="M67" s="205"/>
      <c r="N67" s="205"/>
      <c r="O67" s="205"/>
      <c r="P67" s="205"/>
      <c r="Q67" s="205"/>
    </row>
    <row r="68" spans="3:17" s="189" customFormat="1" ht="18" customHeight="1" x14ac:dyDescent="0.45">
      <c r="C68" s="208" t="s">
        <v>132</v>
      </c>
      <c r="D68" s="203">
        <f t="shared" si="18"/>
        <v>0</v>
      </c>
      <c r="E68" s="204">
        <f t="shared" si="19"/>
        <v>0</v>
      </c>
      <c r="F68" s="205">
        <v>0</v>
      </c>
      <c r="G68" s="205"/>
      <c r="H68" s="205"/>
      <c r="I68" s="205"/>
      <c r="J68" s="205"/>
      <c r="K68" s="205"/>
      <c r="L68" s="205"/>
      <c r="M68" s="205"/>
      <c r="N68" s="205"/>
      <c r="O68" s="205"/>
      <c r="P68" s="205"/>
      <c r="Q68" s="205"/>
    </row>
    <row r="69" spans="3:17" s="189" customFormat="1" ht="18" customHeight="1" x14ac:dyDescent="0.45">
      <c r="C69" s="208" t="s">
        <v>133</v>
      </c>
      <c r="D69" s="203">
        <f t="shared" si="18"/>
        <v>0</v>
      </c>
      <c r="E69" s="204">
        <f t="shared" si="19"/>
        <v>0</v>
      </c>
      <c r="F69" s="205">
        <v>0</v>
      </c>
      <c r="G69" s="205"/>
      <c r="H69" s="205"/>
      <c r="I69" s="205"/>
      <c r="J69" s="205"/>
      <c r="K69" s="205"/>
      <c r="L69" s="205"/>
      <c r="M69" s="205"/>
      <c r="N69" s="205"/>
      <c r="O69" s="205"/>
      <c r="P69" s="205"/>
      <c r="Q69" s="205"/>
    </row>
    <row r="70" spans="3:17" s="189" customFormat="1" ht="18" customHeight="1" x14ac:dyDescent="0.45">
      <c r="C70" s="208" t="s">
        <v>69</v>
      </c>
      <c r="D70" s="203">
        <f t="shared" si="18"/>
        <v>0</v>
      </c>
      <c r="E70" s="204">
        <f t="shared" si="19"/>
        <v>0</v>
      </c>
      <c r="F70" s="205">
        <v>0</v>
      </c>
      <c r="G70" s="205"/>
      <c r="H70" s="205"/>
      <c r="I70" s="205"/>
      <c r="J70" s="205"/>
      <c r="K70" s="205"/>
      <c r="L70" s="205"/>
      <c r="M70" s="205"/>
      <c r="N70" s="205"/>
      <c r="O70" s="205"/>
      <c r="P70" s="205"/>
      <c r="Q70" s="205"/>
    </row>
    <row r="71" spans="3:17" s="189" customFormat="1" ht="18" customHeight="1" x14ac:dyDescent="0.45">
      <c r="C71" s="208" t="s">
        <v>134</v>
      </c>
      <c r="D71" s="203">
        <f t="shared" si="18"/>
        <v>0</v>
      </c>
      <c r="E71" s="204">
        <f t="shared" si="19"/>
        <v>0</v>
      </c>
      <c r="F71" s="205">
        <v>0</v>
      </c>
      <c r="G71" s="205"/>
      <c r="H71" s="205"/>
      <c r="I71" s="205"/>
      <c r="J71" s="205"/>
      <c r="K71" s="205"/>
      <c r="L71" s="205"/>
      <c r="M71" s="205"/>
      <c r="N71" s="205"/>
      <c r="O71" s="205"/>
      <c r="P71" s="205"/>
      <c r="Q71" s="205"/>
    </row>
    <row r="72" spans="3:17" s="189" customFormat="1" ht="18" customHeight="1" x14ac:dyDescent="0.45">
      <c r="C72" s="208" t="s">
        <v>135</v>
      </c>
      <c r="D72" s="203">
        <f t="shared" si="18"/>
        <v>0</v>
      </c>
      <c r="E72" s="204">
        <f t="shared" si="19"/>
        <v>0</v>
      </c>
      <c r="F72" s="205">
        <v>0</v>
      </c>
      <c r="G72" s="205"/>
      <c r="H72" s="205"/>
      <c r="I72" s="205"/>
      <c r="J72" s="205"/>
      <c r="K72" s="205"/>
      <c r="L72" s="205"/>
      <c r="M72" s="205"/>
      <c r="N72" s="205"/>
      <c r="O72" s="205"/>
      <c r="P72" s="205"/>
      <c r="Q72" s="205"/>
    </row>
    <row r="73" spans="3:17" s="189" customFormat="1" ht="18" customHeight="1" x14ac:dyDescent="0.45">
      <c r="C73" s="208" t="s">
        <v>136</v>
      </c>
      <c r="D73" s="203">
        <f t="shared" si="18"/>
        <v>0</v>
      </c>
      <c r="E73" s="204">
        <f t="shared" si="19"/>
        <v>0</v>
      </c>
      <c r="F73" s="205">
        <v>0</v>
      </c>
      <c r="G73" s="205"/>
      <c r="H73" s="205"/>
      <c r="I73" s="205"/>
      <c r="J73" s="205"/>
      <c r="K73" s="205"/>
      <c r="L73" s="205"/>
      <c r="M73" s="205"/>
      <c r="N73" s="205"/>
      <c r="O73" s="205"/>
      <c r="P73" s="205"/>
      <c r="Q73" s="205"/>
    </row>
    <row r="74" spans="3:17" s="189" customFormat="1" ht="18" customHeight="1" x14ac:dyDescent="0.45">
      <c r="C74" s="208" t="s">
        <v>137</v>
      </c>
      <c r="D74" s="203">
        <f t="shared" si="18"/>
        <v>0</v>
      </c>
      <c r="E74" s="204">
        <f t="shared" si="19"/>
        <v>0</v>
      </c>
      <c r="F74" s="205">
        <v>0</v>
      </c>
      <c r="G74" s="205"/>
      <c r="H74" s="205"/>
      <c r="I74" s="205"/>
      <c r="J74" s="205"/>
      <c r="K74" s="205"/>
      <c r="L74" s="205"/>
      <c r="M74" s="205"/>
      <c r="N74" s="205"/>
      <c r="O74" s="205"/>
      <c r="P74" s="205"/>
      <c r="Q74" s="205"/>
    </row>
    <row r="75" spans="3:17" s="189" customFormat="1" ht="18" customHeight="1" x14ac:dyDescent="0.45">
      <c r="C75" s="213" t="s">
        <v>70</v>
      </c>
      <c r="D75" s="203">
        <f t="shared" si="18"/>
        <v>0</v>
      </c>
      <c r="E75" s="204">
        <f t="shared" si="19"/>
        <v>0</v>
      </c>
      <c r="F75" s="205">
        <v>0</v>
      </c>
      <c r="G75" s="205"/>
      <c r="H75" s="205"/>
      <c r="I75" s="205"/>
      <c r="J75" s="205"/>
      <c r="K75" s="205"/>
      <c r="L75" s="205"/>
      <c r="M75" s="205"/>
      <c r="N75" s="205"/>
      <c r="O75" s="205"/>
      <c r="P75" s="205"/>
      <c r="Q75" s="205"/>
    </row>
    <row r="76" spans="3:17" s="189" customFormat="1" ht="18" customHeight="1" x14ac:dyDescent="0.45">
      <c r="C76" s="213" t="s">
        <v>106</v>
      </c>
      <c r="D76" s="203">
        <f t="shared" si="18"/>
        <v>0</v>
      </c>
      <c r="E76" s="204">
        <f t="shared" si="19"/>
        <v>0</v>
      </c>
      <c r="F76" s="205">
        <v>0</v>
      </c>
      <c r="G76" s="205"/>
      <c r="H76" s="205"/>
      <c r="I76" s="205"/>
      <c r="J76" s="205"/>
      <c r="K76" s="205"/>
      <c r="L76" s="205"/>
      <c r="M76" s="205"/>
      <c r="N76" s="205"/>
      <c r="O76" s="205"/>
      <c r="P76" s="205"/>
      <c r="Q76" s="205"/>
    </row>
    <row r="77" spans="3:17" s="189" customFormat="1" ht="18" customHeight="1" x14ac:dyDescent="0.45">
      <c r="C77" s="213" t="s">
        <v>90</v>
      </c>
      <c r="D77" s="203">
        <f t="shared" si="18"/>
        <v>0</v>
      </c>
      <c r="E77" s="204">
        <f t="shared" si="19"/>
        <v>0</v>
      </c>
      <c r="F77" s="205">
        <v>0</v>
      </c>
      <c r="G77" s="205"/>
      <c r="H77" s="205"/>
      <c r="I77" s="205"/>
      <c r="J77" s="205"/>
      <c r="K77" s="205"/>
      <c r="L77" s="205"/>
      <c r="M77" s="205"/>
      <c r="N77" s="205"/>
      <c r="O77" s="205"/>
      <c r="P77" s="205"/>
      <c r="Q77" s="205"/>
    </row>
    <row r="78" spans="3:17" s="189" customFormat="1" ht="18" customHeight="1" x14ac:dyDescent="0.45">
      <c r="C78" s="213" t="s">
        <v>71</v>
      </c>
      <c r="D78" s="203">
        <f t="shared" si="18"/>
        <v>0</v>
      </c>
      <c r="E78" s="204">
        <f t="shared" si="19"/>
        <v>0</v>
      </c>
      <c r="F78" s="205">
        <v>0</v>
      </c>
      <c r="G78" s="205"/>
      <c r="H78" s="205"/>
      <c r="I78" s="205"/>
      <c r="J78" s="205"/>
      <c r="K78" s="205"/>
      <c r="L78" s="205"/>
      <c r="M78" s="205"/>
      <c r="N78" s="205"/>
      <c r="O78" s="205"/>
      <c r="P78" s="205"/>
      <c r="Q78" s="205"/>
    </row>
    <row r="79" spans="3:17" s="189" customFormat="1" ht="18" customHeight="1" x14ac:dyDescent="0.45">
      <c r="C79" s="213" t="s">
        <v>138</v>
      </c>
      <c r="D79" s="203">
        <f t="shared" si="18"/>
        <v>0</v>
      </c>
      <c r="E79" s="204">
        <f t="shared" si="19"/>
        <v>0</v>
      </c>
      <c r="F79" s="205">
        <v>0</v>
      </c>
      <c r="G79" s="205"/>
      <c r="H79" s="205"/>
      <c r="I79" s="205"/>
      <c r="J79" s="205"/>
      <c r="K79" s="205"/>
      <c r="L79" s="205"/>
      <c r="M79" s="205"/>
      <c r="N79" s="205"/>
      <c r="O79" s="205"/>
      <c r="P79" s="205"/>
      <c r="Q79" s="205"/>
    </row>
    <row r="80" spans="3:17" s="189" customFormat="1" ht="18" customHeight="1" x14ac:dyDescent="0.45">
      <c r="C80" s="208" t="s">
        <v>139</v>
      </c>
      <c r="D80" s="203">
        <f t="shared" si="18"/>
        <v>0</v>
      </c>
      <c r="E80" s="204">
        <f t="shared" si="19"/>
        <v>0</v>
      </c>
      <c r="F80" s="205">
        <v>0</v>
      </c>
      <c r="G80" s="205"/>
      <c r="H80" s="205"/>
      <c r="I80" s="205"/>
      <c r="J80" s="205"/>
      <c r="K80" s="205"/>
      <c r="L80" s="205"/>
      <c r="M80" s="205"/>
      <c r="N80" s="205"/>
      <c r="O80" s="205"/>
      <c r="P80" s="205"/>
      <c r="Q80" s="205"/>
    </row>
    <row r="81" spans="3:17" s="189" customFormat="1" ht="18" customHeight="1" x14ac:dyDescent="0.45">
      <c r="C81" s="208" t="s">
        <v>72</v>
      </c>
      <c r="D81" s="203">
        <f t="shared" si="18"/>
        <v>0</v>
      </c>
      <c r="E81" s="204">
        <f t="shared" si="19"/>
        <v>0</v>
      </c>
      <c r="F81" s="205">
        <v>0</v>
      </c>
      <c r="G81" s="205"/>
      <c r="H81" s="205"/>
      <c r="I81" s="205"/>
      <c r="J81" s="205"/>
      <c r="K81" s="205"/>
      <c r="L81" s="205"/>
      <c r="M81" s="205"/>
      <c r="N81" s="205"/>
      <c r="O81" s="205"/>
      <c r="P81" s="205"/>
      <c r="Q81" s="205"/>
    </row>
    <row r="82" spans="3:17" s="189" customFormat="1" ht="18" customHeight="1" x14ac:dyDescent="0.45">
      <c r="C82" s="208" t="s">
        <v>142</v>
      </c>
      <c r="D82" s="203">
        <f t="shared" si="18"/>
        <v>0</v>
      </c>
      <c r="E82" s="204">
        <f t="shared" si="19"/>
        <v>0</v>
      </c>
      <c r="F82" s="205">
        <v>0</v>
      </c>
      <c r="G82" s="205"/>
      <c r="H82" s="205"/>
      <c r="I82" s="205"/>
      <c r="J82" s="205"/>
      <c r="K82" s="205"/>
      <c r="L82" s="205"/>
      <c r="M82" s="205"/>
      <c r="N82" s="205"/>
      <c r="O82" s="205"/>
      <c r="P82" s="205"/>
      <c r="Q82" s="205"/>
    </row>
    <row r="83" spans="3:17" s="189" customFormat="1" ht="18" customHeight="1" x14ac:dyDescent="0.45">
      <c r="C83" s="208" t="s">
        <v>142</v>
      </c>
      <c r="D83" s="203">
        <f t="shared" si="18"/>
        <v>0</v>
      </c>
      <c r="E83" s="204">
        <f t="shared" si="19"/>
        <v>0</v>
      </c>
      <c r="F83" s="205">
        <v>0</v>
      </c>
      <c r="G83" s="205"/>
      <c r="H83" s="205"/>
      <c r="I83" s="205"/>
      <c r="J83" s="205"/>
      <c r="K83" s="205"/>
      <c r="L83" s="205"/>
      <c r="M83" s="205"/>
      <c r="N83" s="205"/>
      <c r="O83" s="205"/>
      <c r="P83" s="205"/>
      <c r="Q83" s="205"/>
    </row>
    <row r="84" spans="3:17" s="189" customFormat="1" ht="18" customHeight="1" x14ac:dyDescent="0.45">
      <c r="C84" s="208" t="s">
        <v>142</v>
      </c>
      <c r="D84" s="203">
        <f t="shared" si="18"/>
        <v>0</v>
      </c>
      <c r="E84" s="204">
        <f t="shared" si="19"/>
        <v>0</v>
      </c>
      <c r="F84" s="205">
        <v>0</v>
      </c>
      <c r="G84" s="205"/>
      <c r="H84" s="205"/>
      <c r="I84" s="205"/>
      <c r="J84" s="205"/>
      <c r="K84" s="205"/>
      <c r="L84" s="205"/>
      <c r="M84" s="205"/>
      <c r="N84" s="205"/>
      <c r="O84" s="205"/>
      <c r="P84" s="205"/>
      <c r="Q84" s="205"/>
    </row>
    <row r="85" spans="3:17" s="189" customFormat="1" ht="18" customHeight="1" outlineLevel="1" thickBot="1" x14ac:dyDescent="0.5">
      <c r="C85" s="208" t="s">
        <v>142</v>
      </c>
      <c r="D85" s="203">
        <f t="shared" si="18"/>
        <v>0</v>
      </c>
      <c r="E85" s="204">
        <f t="shared" si="19"/>
        <v>0</v>
      </c>
      <c r="F85" s="205">
        <v>0</v>
      </c>
      <c r="G85" s="205"/>
      <c r="H85" s="205"/>
      <c r="I85" s="205"/>
      <c r="J85" s="205"/>
      <c r="K85" s="205"/>
      <c r="L85" s="205"/>
      <c r="M85" s="214"/>
      <c r="N85" s="205"/>
      <c r="O85" s="205"/>
      <c r="P85" s="205"/>
      <c r="Q85" s="205"/>
    </row>
    <row r="86" spans="3:17" s="179" customFormat="1" ht="18" customHeight="1" x14ac:dyDescent="0.45">
      <c r="C86" s="196" t="s">
        <v>73</v>
      </c>
      <c r="D86" s="210">
        <f>SUM(F86:Q86)</f>
        <v>0</v>
      </c>
      <c r="E86" s="211">
        <f>SUM(E88:E97)</f>
        <v>0</v>
      </c>
      <c r="F86" s="211">
        <f t="shared" ref="F86:Q86" si="20">SUM(F88:F101)</f>
        <v>0</v>
      </c>
      <c r="G86" s="211">
        <f t="shared" si="20"/>
        <v>0</v>
      </c>
      <c r="H86" s="211">
        <f t="shared" si="20"/>
        <v>0</v>
      </c>
      <c r="I86" s="211">
        <f t="shared" si="20"/>
        <v>0</v>
      </c>
      <c r="J86" s="211">
        <f t="shared" si="20"/>
        <v>0</v>
      </c>
      <c r="K86" s="211">
        <f t="shared" si="20"/>
        <v>0</v>
      </c>
      <c r="L86" s="211">
        <f t="shared" si="20"/>
        <v>0</v>
      </c>
      <c r="M86" s="211">
        <f t="shared" si="20"/>
        <v>0</v>
      </c>
      <c r="N86" s="211">
        <f t="shared" si="20"/>
        <v>0</v>
      </c>
      <c r="O86" s="211">
        <f t="shared" si="20"/>
        <v>0</v>
      </c>
      <c r="P86" s="211">
        <f t="shared" si="20"/>
        <v>0</v>
      </c>
      <c r="Q86" s="238">
        <f t="shared" si="20"/>
        <v>0</v>
      </c>
    </row>
    <row r="87" spans="3:17" s="58" customFormat="1" ht="18" customHeight="1" x14ac:dyDescent="0.45">
      <c r="C87" s="64" t="s">
        <v>39</v>
      </c>
      <c r="D87" s="89" t="str">
        <f t="shared" ref="D87:K87" si="21">IF(D86=0,"",D86/D9)</f>
        <v/>
      </c>
      <c r="E87" s="66" t="str">
        <f t="shared" si="21"/>
        <v/>
      </c>
      <c r="F87" s="66" t="str">
        <f t="shared" si="21"/>
        <v/>
      </c>
      <c r="G87" s="66" t="str">
        <f t="shared" si="21"/>
        <v/>
      </c>
      <c r="H87" s="66" t="str">
        <f t="shared" si="21"/>
        <v/>
      </c>
      <c r="I87" s="66" t="str">
        <f t="shared" si="21"/>
        <v/>
      </c>
      <c r="J87" s="66" t="str">
        <f t="shared" si="21"/>
        <v/>
      </c>
      <c r="K87" s="66" t="str">
        <f t="shared" si="21"/>
        <v/>
      </c>
      <c r="L87" s="66" t="str">
        <f t="shared" ref="L87:Q87" si="22">IF(L86=0,"",L86/L9)</f>
        <v/>
      </c>
      <c r="M87" s="66" t="str">
        <f t="shared" si="22"/>
        <v/>
      </c>
      <c r="N87" s="66" t="str">
        <f t="shared" si="22"/>
        <v/>
      </c>
      <c r="O87" s="66" t="str">
        <f t="shared" si="22"/>
        <v/>
      </c>
      <c r="P87" s="66" t="str">
        <f t="shared" si="22"/>
        <v/>
      </c>
      <c r="Q87" s="66" t="str">
        <f t="shared" si="22"/>
        <v/>
      </c>
    </row>
    <row r="88" spans="3:17" s="189" customFormat="1" ht="18" customHeight="1" outlineLevel="1" x14ac:dyDescent="0.45">
      <c r="C88" s="215" t="s">
        <v>101</v>
      </c>
      <c r="D88" s="203">
        <f t="shared" ref="D88:D95" si="23">SUM(F88:Q88)</f>
        <v>0</v>
      </c>
      <c r="E88" s="204">
        <f t="shared" ref="E88:E95" si="24">AVERAGE(F88:Q88)</f>
        <v>0</v>
      </c>
      <c r="F88" s="212">
        <v>0</v>
      </c>
      <c r="G88" s="212"/>
      <c r="H88" s="212"/>
      <c r="I88" s="212"/>
      <c r="J88" s="212"/>
      <c r="K88" s="212"/>
      <c r="L88" s="212"/>
      <c r="M88" s="212"/>
      <c r="N88" s="212"/>
      <c r="O88" s="212"/>
      <c r="P88" s="212"/>
      <c r="Q88" s="212"/>
    </row>
    <row r="89" spans="3:17" s="189" customFormat="1" ht="18" customHeight="1" outlineLevel="1" x14ac:dyDescent="0.45">
      <c r="C89" s="208" t="s">
        <v>74</v>
      </c>
      <c r="D89" s="203">
        <f t="shared" si="23"/>
        <v>0</v>
      </c>
      <c r="E89" s="204">
        <f t="shared" si="24"/>
        <v>0</v>
      </c>
      <c r="F89" s="205">
        <v>0</v>
      </c>
      <c r="G89" s="205"/>
      <c r="H89" s="205"/>
      <c r="I89" s="205"/>
      <c r="J89" s="205"/>
      <c r="K89" s="205"/>
      <c r="L89" s="205"/>
      <c r="M89" s="205"/>
      <c r="N89" s="205"/>
      <c r="O89" s="205"/>
      <c r="P89" s="205"/>
      <c r="Q89" s="205"/>
    </row>
    <row r="90" spans="3:17" s="189" customFormat="1" ht="18" customHeight="1" outlineLevel="1" x14ac:dyDescent="0.45">
      <c r="C90" s="208" t="s">
        <v>140</v>
      </c>
      <c r="D90" s="203">
        <f t="shared" si="23"/>
        <v>0</v>
      </c>
      <c r="E90" s="204">
        <f t="shared" si="24"/>
        <v>0</v>
      </c>
      <c r="F90" s="205">
        <v>0</v>
      </c>
      <c r="G90" s="205"/>
      <c r="H90" s="205"/>
      <c r="I90" s="205"/>
      <c r="J90" s="205"/>
      <c r="K90" s="205"/>
      <c r="L90" s="205"/>
      <c r="M90" s="205"/>
      <c r="N90" s="205"/>
      <c r="O90" s="205"/>
      <c r="P90" s="205"/>
      <c r="Q90" s="205"/>
    </row>
    <row r="91" spans="3:17" s="189" customFormat="1" ht="18" customHeight="1" outlineLevel="1" x14ac:dyDescent="0.45">
      <c r="C91" s="208" t="s">
        <v>75</v>
      </c>
      <c r="D91" s="203">
        <f t="shared" si="23"/>
        <v>0</v>
      </c>
      <c r="E91" s="204">
        <f t="shared" si="24"/>
        <v>0</v>
      </c>
      <c r="F91" s="205">
        <v>0</v>
      </c>
      <c r="G91" s="205"/>
      <c r="H91" s="205"/>
      <c r="I91" s="205"/>
      <c r="J91" s="205"/>
      <c r="K91" s="205"/>
      <c r="L91" s="205"/>
      <c r="M91" s="205"/>
      <c r="N91" s="205"/>
      <c r="O91" s="205"/>
      <c r="P91" s="205"/>
      <c r="Q91" s="205"/>
    </row>
    <row r="92" spans="3:17" s="189" customFormat="1" ht="18" customHeight="1" outlineLevel="1" x14ac:dyDescent="0.45">
      <c r="C92" s="208" t="s">
        <v>91</v>
      </c>
      <c r="D92" s="203">
        <f t="shared" si="23"/>
        <v>0</v>
      </c>
      <c r="E92" s="204">
        <f t="shared" si="24"/>
        <v>0</v>
      </c>
      <c r="F92" s="205">
        <v>0</v>
      </c>
      <c r="G92" s="205"/>
      <c r="H92" s="205"/>
      <c r="I92" s="205"/>
      <c r="J92" s="205"/>
      <c r="K92" s="205"/>
      <c r="L92" s="205"/>
      <c r="M92" s="205"/>
      <c r="N92" s="205"/>
      <c r="O92" s="205"/>
      <c r="P92" s="205"/>
      <c r="Q92" s="205"/>
    </row>
    <row r="93" spans="3:17" s="189" customFormat="1" ht="18.5" customHeight="1" outlineLevel="1" x14ac:dyDescent="0.45">
      <c r="C93" s="208" t="s">
        <v>76</v>
      </c>
      <c r="D93" s="203">
        <f t="shared" si="23"/>
        <v>0</v>
      </c>
      <c r="E93" s="204">
        <f t="shared" si="24"/>
        <v>0</v>
      </c>
      <c r="F93" s="205">
        <v>0</v>
      </c>
      <c r="G93" s="205"/>
      <c r="H93" s="205"/>
      <c r="I93" s="205"/>
      <c r="J93" s="205"/>
      <c r="K93" s="205"/>
      <c r="L93" s="205"/>
      <c r="M93" s="205"/>
      <c r="N93" s="205"/>
      <c r="O93" s="205"/>
      <c r="P93" s="205"/>
      <c r="Q93" s="205"/>
    </row>
    <row r="94" spans="3:17" s="189" customFormat="1" ht="18" customHeight="1" outlineLevel="1" x14ac:dyDescent="0.45">
      <c r="C94" s="208" t="s">
        <v>77</v>
      </c>
      <c r="D94" s="216">
        <f t="shared" si="23"/>
        <v>0</v>
      </c>
      <c r="E94" s="217">
        <f t="shared" si="24"/>
        <v>0</v>
      </c>
      <c r="F94" s="218">
        <v>0</v>
      </c>
      <c r="G94" s="218"/>
      <c r="H94" s="218"/>
      <c r="I94" s="218"/>
      <c r="J94" s="218"/>
      <c r="K94" s="218"/>
      <c r="L94" s="218"/>
      <c r="M94" s="218"/>
      <c r="N94" s="205"/>
      <c r="O94" s="218"/>
      <c r="P94" s="218"/>
      <c r="Q94" s="205"/>
    </row>
    <row r="95" spans="3:17" s="189" customFormat="1" ht="18" customHeight="1" outlineLevel="1" x14ac:dyDescent="0.45">
      <c r="C95" s="208" t="s">
        <v>78</v>
      </c>
      <c r="D95" s="216">
        <f t="shared" si="23"/>
        <v>0</v>
      </c>
      <c r="E95" s="217">
        <f t="shared" si="24"/>
        <v>0</v>
      </c>
      <c r="F95" s="218">
        <v>0</v>
      </c>
      <c r="G95" s="218"/>
      <c r="H95" s="218"/>
      <c r="I95" s="218"/>
      <c r="J95" s="218"/>
      <c r="K95" s="218"/>
      <c r="L95" s="218"/>
      <c r="M95" s="218"/>
      <c r="N95" s="205"/>
      <c r="O95" s="218"/>
      <c r="P95" s="218"/>
      <c r="Q95" s="205"/>
    </row>
    <row r="96" spans="3:17" s="189" customFormat="1" ht="18" customHeight="1" outlineLevel="1" x14ac:dyDescent="0.45">
      <c r="C96" s="208" t="s">
        <v>142</v>
      </c>
      <c r="D96" s="216"/>
      <c r="E96" s="217"/>
      <c r="F96" s="218"/>
      <c r="G96" s="218"/>
      <c r="H96" s="218"/>
      <c r="I96" s="218"/>
      <c r="J96" s="218"/>
      <c r="K96" s="218"/>
      <c r="L96" s="218"/>
      <c r="M96" s="218"/>
      <c r="N96" s="218"/>
      <c r="O96" s="218"/>
      <c r="P96" s="218"/>
      <c r="Q96" s="205"/>
    </row>
    <row r="97" spans="3:17" s="189" customFormat="1" ht="18" customHeight="1" outlineLevel="1" x14ac:dyDescent="0.45">
      <c r="C97" s="208" t="s">
        <v>142</v>
      </c>
      <c r="D97" s="216"/>
      <c r="E97" s="217"/>
      <c r="F97" s="218"/>
      <c r="G97" s="218"/>
      <c r="H97" s="218"/>
      <c r="I97" s="218"/>
      <c r="J97" s="218"/>
      <c r="K97" s="218"/>
      <c r="L97" s="218"/>
      <c r="M97" s="218"/>
      <c r="N97" s="218"/>
      <c r="O97" s="218"/>
      <c r="P97" s="218"/>
      <c r="Q97" s="205"/>
    </row>
    <row r="103" spans="3:17" ht="18" customHeight="1" x14ac:dyDescent="0.45">
      <c r="M103" s="83"/>
      <c r="N103" s="83"/>
      <c r="O103" s="84"/>
    </row>
    <row r="104" spans="3:17" ht="18" customHeight="1" x14ac:dyDescent="0.45">
      <c r="M104" s="82"/>
      <c r="N104" s="82"/>
      <c r="O104" s="82"/>
    </row>
    <row r="105" spans="3:17" ht="18" customHeight="1" x14ac:dyDescent="0.45">
      <c r="M105" s="84"/>
      <c r="N105" s="84"/>
      <c r="O105" s="84"/>
    </row>
    <row r="106" spans="3:17" ht="18" customHeight="1" x14ac:dyDescent="0.45">
      <c r="M106" s="83"/>
      <c r="O106" s="84"/>
    </row>
  </sheetData>
  <mergeCells count="1">
    <mergeCell ref="D3:D4"/>
  </mergeCells>
  <conditionalFormatting sqref="E10:O10 Q6:Q10 E6:O7 E5:F5 F8:O9">
    <cfRule type="cellIs" dxfId="15" priority="11" operator="lessThan">
      <formula>0</formula>
    </cfRule>
  </conditionalFormatting>
  <conditionalFormatting sqref="P10">
    <cfRule type="cellIs" dxfId="14" priority="10" operator="lessThan">
      <formula>0</formula>
    </cfRule>
  </conditionalFormatting>
  <conditionalFormatting sqref="P9">
    <cfRule type="cellIs" dxfId="13" priority="5" operator="lessThan">
      <formula>0</formula>
    </cfRule>
  </conditionalFormatting>
  <conditionalFormatting sqref="P8">
    <cfRule type="cellIs" dxfId="12" priority="7" operator="lessThan">
      <formula>0</formula>
    </cfRule>
  </conditionalFormatting>
  <conditionalFormatting sqref="P7">
    <cfRule type="cellIs" dxfId="11" priority="6" operator="lessThan">
      <formula>0</formula>
    </cfRule>
  </conditionalFormatting>
  <conditionalFormatting sqref="P6">
    <cfRule type="cellIs" dxfId="10" priority="4" operator="lessThan">
      <formula>0</formula>
    </cfRule>
  </conditionalFormatting>
  <conditionalFormatting sqref="G5:Q5">
    <cfRule type="cellIs" dxfId="9" priority="3" operator="lessThan">
      <formula>0</formula>
    </cfRule>
  </conditionalFormatting>
  <conditionalFormatting sqref="D5">
    <cfRule type="cellIs" dxfId="8" priority="2" operator="lessThan">
      <formula>0</formula>
    </cfRule>
  </conditionalFormatting>
  <conditionalFormatting sqref="D7">
    <cfRule type="cellIs" dxfId="7" priority="1" operator="lessThan">
      <formula>0</formula>
    </cfRule>
  </conditionalFormatting>
  <printOptions horizontalCentered="1"/>
  <pageMargins left="0.31496062992125984" right="0.31496062992125984" top="0.39370078740157483" bottom="0.39370078740157483" header="0.31496062992125984" footer="0.31496062992125984"/>
  <pageSetup paperSize="9" scale="50" orientation="landscape" r:id="rId1"/>
  <drawing r:id="rId2"/>
  <legacyDrawing r:id="rId3"/>
  <oleObjects>
    <mc:AlternateContent xmlns:mc="http://schemas.openxmlformats.org/markup-compatibility/2006">
      <mc:Choice Requires="x14">
        <oleObject shapeId="20481" r:id="rId4">
          <objectPr defaultSize="0" autoPict="0" r:id="rId5">
            <anchor moveWithCells="1">
              <from>
                <xdr:col>3</xdr:col>
                <xdr:colOff>0</xdr:colOff>
                <xdr:row>1</xdr:row>
                <xdr:rowOff>14288</xdr:rowOff>
              </from>
              <to>
                <xdr:col>3</xdr:col>
                <xdr:colOff>0</xdr:colOff>
                <xdr:row>3</xdr:row>
                <xdr:rowOff>138113</xdr:rowOff>
              </to>
            </anchor>
          </objectPr>
        </oleObject>
      </mc:Choice>
      <mc:Fallback>
        <oleObject shapeId="20481" r:id="rId4"/>
      </mc:Fallback>
    </mc:AlternateContent>
    <mc:AlternateContent xmlns:mc="http://schemas.openxmlformats.org/markup-compatibility/2006">
      <mc:Choice Requires="x14">
        <oleObject shapeId="20483" r:id="rId6">
          <objectPr defaultSize="0" autoPict="0" r:id="rId5">
            <anchor moveWithCells="1">
              <from>
                <xdr:col>2</xdr:col>
                <xdr:colOff>2266950</xdr:colOff>
                <xdr:row>0</xdr:row>
                <xdr:rowOff>152400</xdr:rowOff>
              </from>
              <to>
                <xdr:col>2</xdr:col>
                <xdr:colOff>3205163</xdr:colOff>
                <xdr:row>3</xdr:row>
                <xdr:rowOff>76200</xdr:rowOff>
              </to>
            </anchor>
          </objectPr>
        </oleObject>
      </mc:Choice>
      <mc:Fallback>
        <oleObject shapeId="20483" r:id="rId6"/>
      </mc:Fallback>
    </mc:AlternateContent>
    <mc:AlternateContent xmlns:mc="http://schemas.openxmlformats.org/markup-compatibility/2006">
      <mc:Choice Requires="x14">
        <oleObject shapeId="20487" r:id="rId7">
          <objectPr defaultSize="0" autoPict="0" r:id="rId8">
            <anchor moveWithCells="1">
              <from>
                <xdr:col>2</xdr:col>
                <xdr:colOff>76200</xdr:colOff>
                <xdr:row>0</xdr:row>
                <xdr:rowOff>166688</xdr:rowOff>
              </from>
              <to>
                <xdr:col>2</xdr:col>
                <xdr:colOff>1847850</xdr:colOff>
                <xdr:row>3</xdr:row>
                <xdr:rowOff>52388</xdr:rowOff>
              </to>
            </anchor>
          </objectPr>
        </oleObject>
      </mc:Choice>
      <mc:Fallback>
        <oleObject shapeId="20487" r:id="rId7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Z109"/>
  <sheetViews>
    <sheetView zoomScale="95" zoomScaleNormal="95" workbookViewId="0">
      <selection activeCell="B1" sqref="B1"/>
    </sheetView>
  </sheetViews>
  <sheetFormatPr defaultRowHeight="14.25" x14ac:dyDescent="0.45"/>
  <cols>
    <col min="1" max="2" width="0.796875" style="112" customWidth="1"/>
    <col min="3" max="3" width="8.73046875" customWidth="1"/>
    <col min="6" max="6" width="0.796875" customWidth="1"/>
    <col min="8" max="8" width="8.73046875" customWidth="1"/>
    <col min="10" max="10" width="0.796875" customWidth="1"/>
    <col min="13" max="13" width="8.73046875" customWidth="1"/>
    <col min="14" max="14" width="0.796875" customWidth="1"/>
    <col min="18" max="18" width="0.796875" customWidth="1"/>
    <col min="19" max="21" width="8.73046875" customWidth="1"/>
    <col min="22" max="22" width="0.796875" customWidth="1"/>
    <col min="23" max="25" width="9" customWidth="1"/>
    <col min="26" max="26" width="0.796875" customWidth="1"/>
    <col min="27" max="27" width="8.19921875" bestFit="1" customWidth="1"/>
    <col min="28" max="28" width="0.796875" style="112" customWidth="1"/>
    <col min="29" max="32" width="10.46484375" customWidth="1"/>
    <col min="33" max="33" width="9.53125" customWidth="1"/>
    <col min="35" max="35" width="14.59765625" customWidth="1"/>
    <col min="39" max="39" width="9.33203125" customWidth="1"/>
    <col min="40" max="40" width="10.59765625" bestFit="1" customWidth="1"/>
  </cols>
  <sheetData>
    <row r="1" spans="1:52" ht="5.25" customHeight="1" x14ac:dyDescent="0.45"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7"/>
      <c r="U1" s="137"/>
      <c r="V1" s="137"/>
      <c r="W1" s="137"/>
      <c r="X1" s="137"/>
      <c r="Y1" s="137"/>
      <c r="Z1" s="137"/>
      <c r="AA1" s="137"/>
      <c r="AB1" s="137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</row>
    <row r="2" spans="1:52" ht="9" customHeight="1" x14ac:dyDescent="0.45">
      <c r="B2" s="137"/>
      <c r="C2" s="279" t="s">
        <v>82</v>
      </c>
      <c r="D2" s="279"/>
      <c r="E2" s="279"/>
      <c r="F2" s="279"/>
      <c r="G2" s="279"/>
      <c r="H2" s="279"/>
      <c r="I2" s="279"/>
      <c r="J2" s="279"/>
      <c r="K2" s="279"/>
      <c r="L2" s="279"/>
      <c r="M2" s="279"/>
      <c r="N2" s="279"/>
      <c r="O2" s="279"/>
      <c r="P2" s="279"/>
      <c r="Q2" s="79"/>
      <c r="R2" s="79"/>
      <c r="S2" s="43"/>
      <c r="T2" s="43"/>
      <c r="U2" s="43"/>
      <c r="V2" s="43"/>
      <c r="W2" s="43"/>
      <c r="X2" s="43"/>
      <c r="Y2" s="43"/>
      <c r="Z2" s="79"/>
      <c r="AA2" s="43"/>
      <c r="AB2" s="137"/>
      <c r="AC2" s="1"/>
      <c r="AD2" s="1"/>
      <c r="AE2" s="1"/>
      <c r="AF2" s="1"/>
      <c r="AG2" s="1"/>
      <c r="AH2" s="1"/>
      <c r="AI2" s="44"/>
      <c r="AJ2" s="42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</row>
    <row r="3" spans="1:52" ht="34.5" customHeight="1" x14ac:dyDescent="0.45">
      <c r="B3" s="137"/>
      <c r="C3" s="279"/>
      <c r="D3" s="279"/>
      <c r="E3" s="279"/>
      <c r="F3" s="279"/>
      <c r="G3" s="279"/>
      <c r="H3" s="279"/>
      <c r="I3" s="279"/>
      <c r="J3" s="279"/>
      <c r="K3" s="279"/>
      <c r="L3" s="279"/>
      <c r="M3" s="279"/>
      <c r="N3" s="279"/>
      <c r="O3" s="279"/>
      <c r="P3" s="279"/>
      <c r="Q3" s="79"/>
      <c r="R3" s="79"/>
      <c r="S3" s="43"/>
      <c r="T3" s="276" t="str">
        <f>AJ10</f>
        <v>Junho</v>
      </c>
      <c r="U3" s="276"/>
      <c r="V3" s="45"/>
      <c r="W3" s="275">
        <f>AJ9</f>
        <v>2020</v>
      </c>
      <c r="X3" s="275"/>
      <c r="Y3" s="43"/>
      <c r="Z3" s="79"/>
      <c r="AA3" s="43"/>
      <c r="AB3" s="137"/>
      <c r="AC3" s="1"/>
      <c r="AD3" s="1"/>
      <c r="AE3" s="1"/>
      <c r="AF3" s="1"/>
      <c r="AG3" s="1"/>
      <c r="AH3" s="1"/>
      <c r="AI3" s="44"/>
      <c r="AJ3" s="42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</row>
    <row r="4" spans="1:52" ht="6.5" customHeight="1" x14ac:dyDescent="0.45">
      <c r="B4" s="137"/>
      <c r="C4" s="279"/>
      <c r="D4" s="279"/>
      <c r="E4" s="279"/>
      <c r="F4" s="279"/>
      <c r="G4" s="279"/>
      <c r="H4" s="279"/>
      <c r="I4" s="279"/>
      <c r="J4" s="279"/>
      <c r="K4" s="279"/>
      <c r="L4" s="279"/>
      <c r="M4" s="279"/>
      <c r="N4" s="279"/>
      <c r="O4" s="279"/>
      <c r="P4" s="279"/>
      <c r="Q4" s="79"/>
      <c r="R4" s="79"/>
      <c r="S4" s="43"/>
      <c r="T4" s="43"/>
      <c r="U4" s="43"/>
      <c r="V4" s="43"/>
      <c r="W4" s="43"/>
      <c r="X4" s="43"/>
      <c r="Y4" s="43"/>
      <c r="Z4" s="79"/>
      <c r="AA4" s="43"/>
      <c r="AB4" s="137"/>
      <c r="AC4" s="1"/>
      <c r="AD4" s="1"/>
      <c r="AE4" s="1"/>
      <c r="AF4" s="1"/>
      <c r="AG4" s="1"/>
      <c r="AH4" s="1"/>
      <c r="AI4" s="44"/>
      <c r="AJ4" s="42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</row>
    <row r="5" spans="1:52" ht="5" customHeight="1" x14ac:dyDescent="0.45"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137"/>
      <c r="W5" s="137"/>
      <c r="X5" s="137"/>
      <c r="Y5" s="137"/>
      <c r="Z5" s="137"/>
      <c r="AA5" s="137"/>
      <c r="AB5" s="137"/>
      <c r="AC5" s="1"/>
      <c r="AD5" s="1"/>
      <c r="AE5" s="1"/>
      <c r="AF5" s="1"/>
      <c r="AG5" s="1"/>
      <c r="AH5" s="1"/>
      <c r="AI5" s="44"/>
      <c r="AJ5" s="42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</row>
    <row r="6" spans="1:52" s="23" customFormat="1" ht="16.05" customHeight="1" x14ac:dyDescent="0.45">
      <c r="A6" s="114"/>
      <c r="B6" s="157"/>
      <c r="C6" s="280" t="s">
        <v>109</v>
      </c>
      <c r="D6" s="280"/>
      <c r="E6" s="280"/>
      <c r="F6" s="280"/>
      <c r="G6" s="280"/>
      <c r="H6" s="280"/>
      <c r="I6" s="280"/>
      <c r="J6" s="280"/>
      <c r="K6" s="280"/>
      <c r="L6" s="280"/>
      <c r="M6" s="280"/>
      <c r="N6" s="280"/>
      <c r="O6" s="280"/>
      <c r="P6" s="280"/>
      <c r="Q6" s="280"/>
      <c r="R6" s="280"/>
      <c r="S6" s="280"/>
      <c r="T6" s="280"/>
      <c r="U6" s="280"/>
      <c r="V6" s="280"/>
      <c r="W6" s="280"/>
      <c r="X6" s="280"/>
      <c r="Y6" s="280"/>
      <c r="Z6" s="280"/>
      <c r="AA6" s="280"/>
      <c r="AB6" s="157"/>
      <c r="AC6" s="22"/>
      <c r="AD6" s="22"/>
      <c r="AE6" s="22"/>
      <c r="AF6" s="22"/>
      <c r="AG6" s="22"/>
      <c r="AH6" s="1"/>
      <c r="AI6" s="277" t="s">
        <v>21</v>
      </c>
      <c r="AJ6" s="277"/>
      <c r="AK6" s="277"/>
      <c r="AL6" s="277"/>
      <c r="AM6" s="1"/>
      <c r="AN6" s="22"/>
      <c r="AO6" s="22"/>
      <c r="AP6" s="22"/>
      <c r="AQ6" s="22"/>
      <c r="AR6" s="22"/>
      <c r="AS6" s="22"/>
      <c r="AT6" s="22"/>
      <c r="AU6" s="22"/>
      <c r="AV6" s="22"/>
      <c r="AW6" s="22"/>
      <c r="AX6" s="22"/>
      <c r="AY6" s="22"/>
      <c r="AZ6" s="22"/>
    </row>
    <row r="7" spans="1:52" s="23" customFormat="1" ht="5" customHeight="1" x14ac:dyDescent="0.55000000000000004">
      <c r="A7" s="114"/>
      <c r="B7" s="157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2"/>
      <c r="W7" s="33"/>
      <c r="X7" s="33"/>
      <c r="Y7" s="33"/>
      <c r="Z7" s="33"/>
      <c r="AA7" s="33"/>
      <c r="AB7" s="157"/>
      <c r="AC7" s="22"/>
      <c r="AD7" s="22"/>
      <c r="AE7" s="22"/>
      <c r="AF7" s="22"/>
      <c r="AG7" s="22"/>
      <c r="AH7" s="1"/>
      <c r="AI7" s="277"/>
      <c r="AJ7" s="277"/>
      <c r="AK7" s="277"/>
      <c r="AL7" s="277"/>
      <c r="AM7" s="1"/>
      <c r="AN7" s="22"/>
      <c r="AO7" s="22"/>
      <c r="AP7" s="22"/>
      <c r="AQ7" s="22"/>
      <c r="AR7" s="22"/>
      <c r="AS7" s="22"/>
      <c r="AT7" s="22"/>
      <c r="AU7" s="22"/>
      <c r="AV7" s="22"/>
      <c r="AW7" s="22"/>
      <c r="AX7" s="22"/>
      <c r="AY7" s="22"/>
      <c r="AZ7" s="22"/>
    </row>
    <row r="8" spans="1:52" s="29" customFormat="1" ht="17" customHeight="1" x14ac:dyDescent="0.5">
      <c r="A8" s="115"/>
      <c r="B8" s="158"/>
      <c r="C8" s="278" t="str">
        <f>C24</f>
        <v>Lucratividade (%)</v>
      </c>
      <c r="D8" s="278"/>
      <c r="E8" s="278"/>
      <c r="F8" s="50"/>
      <c r="G8" s="278" t="str">
        <f>C25</f>
        <v>Vendas R$ (x1.000)</v>
      </c>
      <c r="H8" s="278"/>
      <c r="I8" s="278"/>
      <c r="J8" s="50"/>
      <c r="K8" s="278" t="str">
        <f>C26</f>
        <v>CMV (%)</v>
      </c>
      <c r="L8" s="278"/>
      <c r="M8" s="278"/>
      <c r="N8" s="50"/>
      <c r="O8" s="278" t="str">
        <f>C27</f>
        <v>Ticket Médio (R$)</v>
      </c>
      <c r="P8" s="278"/>
      <c r="Q8" s="278"/>
      <c r="R8" s="50"/>
      <c r="S8" s="278" t="str">
        <f>C28</f>
        <v>Gastos com Pessoal (%)</v>
      </c>
      <c r="T8" s="278"/>
      <c r="U8" s="278"/>
      <c r="V8" s="51"/>
      <c r="W8" s="278" t="str">
        <f>AH18</f>
        <v>Saldo de Caixa R$ (x1.000)</v>
      </c>
      <c r="X8" s="278"/>
      <c r="Y8" s="278"/>
      <c r="Z8" s="50"/>
      <c r="AA8" s="53" t="s">
        <v>84</v>
      </c>
      <c r="AB8" s="158"/>
      <c r="AC8" s="28"/>
      <c r="AD8" s="28"/>
      <c r="AE8" s="28"/>
      <c r="AF8" s="28"/>
      <c r="AG8" s="28"/>
      <c r="AH8" s="1"/>
      <c r="AI8" s="44"/>
      <c r="AJ8" s="42"/>
      <c r="AK8" s="1"/>
      <c r="AL8" s="1"/>
      <c r="AM8" s="1"/>
      <c r="AN8" s="28"/>
      <c r="AO8" s="28"/>
      <c r="AP8" s="28"/>
      <c r="AQ8" s="28"/>
      <c r="AR8" s="28"/>
      <c r="AS8" s="28"/>
      <c r="AT8" s="28"/>
      <c r="AU8" s="28"/>
      <c r="AV8" s="28"/>
      <c r="AW8" s="28"/>
      <c r="AX8" s="28"/>
      <c r="AY8" s="28"/>
      <c r="AZ8" s="28"/>
    </row>
    <row r="9" spans="1:52" ht="12.5" customHeight="1" x14ac:dyDescent="0.45">
      <c r="B9" s="137"/>
      <c r="C9" s="137"/>
      <c r="D9" s="137"/>
      <c r="E9" s="137"/>
      <c r="F9" s="137"/>
      <c r="G9" s="137"/>
      <c r="H9" s="138"/>
      <c r="I9" s="137"/>
      <c r="J9" s="137"/>
      <c r="K9" s="137"/>
      <c r="L9" s="138"/>
      <c r="M9" s="137"/>
      <c r="N9" s="137"/>
      <c r="O9" s="137"/>
      <c r="P9" s="138"/>
      <c r="Q9" s="137"/>
      <c r="R9" s="137"/>
      <c r="S9" s="137"/>
      <c r="T9" s="138"/>
      <c r="U9" s="137"/>
      <c r="V9" s="137"/>
      <c r="W9" s="137"/>
      <c r="X9" s="138"/>
      <c r="Y9" s="137"/>
      <c r="Z9" s="137"/>
      <c r="AA9" s="137"/>
      <c r="AB9" s="137"/>
      <c r="AC9" s="1"/>
      <c r="AD9" s="1"/>
      <c r="AE9" s="1"/>
      <c r="AF9" s="1"/>
      <c r="AG9" s="1"/>
      <c r="AH9" s="1"/>
      <c r="AI9" s="46" t="s">
        <v>4</v>
      </c>
      <c r="AJ9" s="47">
        <v>2020</v>
      </c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</row>
    <row r="10" spans="1:52" ht="12.5" customHeight="1" x14ac:dyDescent="0.45">
      <c r="B10" s="137"/>
      <c r="C10" s="137"/>
      <c r="D10" s="137"/>
      <c r="E10" s="137"/>
      <c r="F10" s="137"/>
      <c r="G10" s="137"/>
      <c r="H10" s="137"/>
      <c r="I10" s="137"/>
      <c r="J10" s="137"/>
      <c r="K10" s="137"/>
      <c r="L10" s="137"/>
      <c r="M10" s="137"/>
      <c r="N10" s="137"/>
      <c r="O10" s="137"/>
      <c r="P10" s="137"/>
      <c r="Q10" s="137"/>
      <c r="R10" s="137"/>
      <c r="S10" s="137"/>
      <c r="T10" s="137"/>
      <c r="U10" s="137"/>
      <c r="V10" s="137"/>
      <c r="W10" s="137"/>
      <c r="X10" s="137"/>
      <c r="Y10" s="137"/>
      <c r="Z10" s="137"/>
      <c r="AA10" s="273" t="e">
        <f>IF(I30&lt;0,"ATENÇÃO","POSITIVO")</f>
        <v>#VALUE!</v>
      </c>
      <c r="AB10" s="137"/>
      <c r="AC10" s="1"/>
      <c r="AD10" s="1"/>
      <c r="AE10" s="1"/>
      <c r="AF10" s="1"/>
      <c r="AG10" s="1"/>
      <c r="AH10" s="1"/>
      <c r="AI10" s="46" t="s">
        <v>5</v>
      </c>
      <c r="AJ10" s="47" t="s">
        <v>102</v>
      </c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</row>
    <row r="11" spans="1:52" ht="12.5" customHeight="1" x14ac:dyDescent="0.45">
      <c r="B11" s="137"/>
      <c r="C11" s="137"/>
      <c r="D11" s="137"/>
      <c r="E11" s="137"/>
      <c r="F11" s="137"/>
      <c r="G11" s="137"/>
      <c r="H11" s="137"/>
      <c r="I11" s="137"/>
      <c r="J11" s="137"/>
      <c r="K11" s="137"/>
      <c r="L11" s="137"/>
      <c r="M11" s="137"/>
      <c r="N11" s="137"/>
      <c r="O11" s="137"/>
      <c r="P11" s="137"/>
      <c r="Q11" s="137"/>
      <c r="R11" s="137"/>
      <c r="S11" s="137"/>
      <c r="T11" s="137"/>
      <c r="U11" s="137"/>
      <c r="V11" s="137"/>
      <c r="W11" s="137"/>
      <c r="X11" s="137"/>
      <c r="Y11" s="137"/>
      <c r="Z11" s="137"/>
      <c r="AA11" s="273"/>
      <c r="AB11" s="137"/>
      <c r="AC11" s="1"/>
      <c r="AD11" s="1"/>
      <c r="AE11" s="1"/>
      <c r="AF11" s="1"/>
      <c r="AG11" s="1"/>
      <c r="AH11" s="1"/>
      <c r="AI11" s="44"/>
      <c r="AJ11" s="42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</row>
    <row r="12" spans="1:52" ht="12.5" customHeight="1" x14ac:dyDescent="0.45">
      <c r="B12" s="137"/>
      <c r="C12" s="137"/>
      <c r="D12" s="137"/>
      <c r="E12" s="137"/>
      <c r="F12" s="137"/>
      <c r="G12" s="137"/>
      <c r="H12" s="137"/>
      <c r="I12" s="137"/>
      <c r="J12" s="137"/>
      <c r="K12" s="137"/>
      <c r="L12" s="137"/>
      <c r="M12" s="137"/>
      <c r="N12" s="137"/>
      <c r="O12" s="137"/>
      <c r="P12" s="137"/>
      <c r="Q12" s="137"/>
      <c r="R12" s="137"/>
      <c r="S12" s="137"/>
      <c r="T12" s="137"/>
      <c r="U12" s="137"/>
      <c r="V12" s="137"/>
      <c r="W12" s="137"/>
      <c r="X12" s="137"/>
      <c r="Y12" s="137"/>
      <c r="Z12" s="137"/>
      <c r="AA12" s="273"/>
      <c r="AB12" s="137"/>
      <c r="AC12" s="1"/>
      <c r="AD12" s="1"/>
      <c r="AE12" s="1"/>
      <c r="AF12" s="1"/>
      <c r="AG12" s="1"/>
      <c r="AH12" s="274" t="s">
        <v>20</v>
      </c>
      <c r="AI12" s="274"/>
      <c r="AJ12" s="48" t="s">
        <v>18</v>
      </c>
      <c r="AK12" s="48" t="s">
        <v>19</v>
      </c>
      <c r="AL12" s="48" t="s">
        <v>16</v>
      </c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</row>
    <row r="13" spans="1:52" ht="12.5" customHeight="1" x14ac:dyDescent="0.45">
      <c r="B13" s="137"/>
      <c r="C13" s="137"/>
      <c r="D13" s="137"/>
      <c r="E13" s="137"/>
      <c r="F13" s="137"/>
      <c r="G13" s="137"/>
      <c r="H13" s="137"/>
      <c r="I13" s="137"/>
      <c r="J13" s="137"/>
      <c r="K13" s="137"/>
      <c r="L13" s="137"/>
      <c r="M13" s="137"/>
      <c r="N13" s="137"/>
      <c r="O13" s="137"/>
      <c r="P13" s="137"/>
      <c r="Q13" s="137"/>
      <c r="R13" s="137"/>
      <c r="S13" s="137"/>
      <c r="T13" s="137"/>
      <c r="U13" s="137"/>
      <c r="V13" s="137"/>
      <c r="W13" s="137"/>
      <c r="X13" s="137"/>
      <c r="Y13" s="137"/>
      <c r="Z13" s="137"/>
      <c r="AA13" s="273"/>
      <c r="AB13" s="137"/>
      <c r="AC13" s="1"/>
      <c r="AD13" s="1"/>
      <c r="AE13" s="1"/>
      <c r="AF13" s="1"/>
      <c r="AG13" s="1"/>
      <c r="AH13" s="272" t="s">
        <v>81</v>
      </c>
      <c r="AI13" s="272"/>
      <c r="AJ13" s="47">
        <v>-10</v>
      </c>
      <c r="AK13" s="47">
        <v>20</v>
      </c>
      <c r="AL13" s="47">
        <v>15</v>
      </c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</row>
    <row r="14" spans="1:52" ht="12.5" customHeight="1" x14ac:dyDescent="0.45">
      <c r="B14" s="137"/>
      <c r="C14" s="137"/>
      <c r="D14" s="137"/>
      <c r="E14" s="137"/>
      <c r="F14" s="137"/>
      <c r="G14" s="137"/>
      <c r="H14" s="137"/>
      <c r="I14" s="137"/>
      <c r="J14" s="137"/>
      <c r="K14" s="137"/>
      <c r="L14" s="137"/>
      <c r="M14" s="137"/>
      <c r="N14" s="137"/>
      <c r="O14" s="137"/>
      <c r="P14" s="137"/>
      <c r="Q14" s="137"/>
      <c r="R14" s="137"/>
      <c r="S14" s="137"/>
      <c r="T14" s="137"/>
      <c r="U14" s="137"/>
      <c r="V14" s="137"/>
      <c r="W14" s="137"/>
      <c r="X14" s="137"/>
      <c r="Y14" s="137"/>
      <c r="Z14" s="137"/>
      <c r="AA14" s="273"/>
      <c r="AB14" s="137"/>
      <c r="AC14" s="1"/>
      <c r="AD14" s="1"/>
      <c r="AE14" s="1"/>
      <c r="AF14" s="1"/>
      <c r="AG14" s="1"/>
      <c r="AH14" s="272" t="s">
        <v>111</v>
      </c>
      <c r="AI14" s="272"/>
      <c r="AJ14" s="47">
        <v>0</v>
      </c>
      <c r="AK14" s="47">
        <v>300</v>
      </c>
      <c r="AL14" s="47">
        <v>250</v>
      </c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</row>
    <row r="15" spans="1:52" ht="12.5" customHeight="1" x14ac:dyDescent="0.45">
      <c r="B15" s="137"/>
      <c r="C15" s="137"/>
      <c r="D15" s="137"/>
      <c r="E15" s="137"/>
      <c r="F15" s="137"/>
      <c r="G15" s="137"/>
      <c r="H15" s="137"/>
      <c r="I15" s="137"/>
      <c r="J15" s="137"/>
      <c r="K15" s="137"/>
      <c r="L15" s="137"/>
      <c r="M15" s="137"/>
      <c r="N15" s="137"/>
      <c r="O15" s="137"/>
      <c r="P15" s="137"/>
      <c r="Q15" s="137"/>
      <c r="R15" s="137"/>
      <c r="S15" s="137"/>
      <c r="T15" s="137"/>
      <c r="U15" s="137"/>
      <c r="V15" s="137"/>
      <c r="W15" s="137"/>
      <c r="X15" s="137"/>
      <c r="Y15" s="137"/>
      <c r="Z15" s="137"/>
      <c r="AA15" s="273"/>
      <c r="AB15" s="137"/>
      <c r="AC15" s="1"/>
      <c r="AD15" s="1"/>
      <c r="AE15" s="1"/>
      <c r="AF15" s="1"/>
      <c r="AG15" s="1"/>
      <c r="AH15" s="272" t="s">
        <v>116</v>
      </c>
      <c r="AI15" s="272"/>
      <c r="AJ15" s="47">
        <v>20</v>
      </c>
      <c r="AK15" s="47">
        <v>50</v>
      </c>
      <c r="AL15" s="47">
        <v>25</v>
      </c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</row>
    <row r="16" spans="1:52" ht="12.5" customHeight="1" x14ac:dyDescent="0.45">
      <c r="B16" s="137"/>
      <c r="C16" s="137"/>
      <c r="D16" s="137"/>
      <c r="E16" s="137"/>
      <c r="F16" s="137"/>
      <c r="G16" s="137"/>
      <c r="H16" s="137"/>
      <c r="I16" s="137"/>
      <c r="J16" s="137"/>
      <c r="K16" s="137"/>
      <c r="L16" s="137"/>
      <c r="M16" s="137"/>
      <c r="N16" s="137"/>
      <c r="O16" s="137"/>
      <c r="P16" s="137"/>
      <c r="Q16" s="137"/>
      <c r="R16" s="137"/>
      <c r="S16" s="137"/>
      <c r="T16" s="137"/>
      <c r="U16" s="137"/>
      <c r="V16" s="137"/>
      <c r="W16" s="137"/>
      <c r="X16" s="137"/>
      <c r="Y16" s="137"/>
      <c r="Z16" s="137"/>
      <c r="AA16" s="273"/>
      <c r="AB16" s="137"/>
      <c r="AC16" s="1"/>
      <c r="AD16" s="1"/>
      <c r="AE16" s="1"/>
      <c r="AF16" s="1"/>
      <c r="AG16" s="1"/>
      <c r="AH16" s="272" t="s">
        <v>112</v>
      </c>
      <c r="AI16" s="272"/>
      <c r="AJ16" s="47">
        <v>80</v>
      </c>
      <c r="AK16" s="47">
        <v>140</v>
      </c>
      <c r="AL16" s="47">
        <v>130</v>
      </c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</row>
    <row r="17" spans="1:52" ht="12.5" customHeight="1" x14ac:dyDescent="0.45">
      <c r="B17" s="137"/>
      <c r="C17" s="137"/>
      <c r="D17" s="137"/>
      <c r="E17" s="137"/>
      <c r="F17" s="137"/>
      <c r="G17" s="137"/>
      <c r="H17" s="137"/>
      <c r="I17" s="137"/>
      <c r="J17" s="137"/>
      <c r="K17" s="137"/>
      <c r="L17" s="137"/>
      <c r="M17" s="137"/>
      <c r="N17" s="137"/>
      <c r="O17" s="137"/>
      <c r="P17" s="137"/>
      <c r="Q17" s="137"/>
      <c r="R17" s="137"/>
      <c r="S17" s="137"/>
      <c r="T17" s="137"/>
      <c r="U17" s="137"/>
      <c r="V17" s="137"/>
      <c r="W17" s="137"/>
      <c r="X17" s="137"/>
      <c r="Y17" s="137"/>
      <c r="Z17" s="137"/>
      <c r="AA17" s="273"/>
      <c r="AB17" s="137"/>
      <c r="AC17" s="1"/>
      <c r="AD17" s="1"/>
      <c r="AE17" s="1"/>
      <c r="AF17" s="1"/>
      <c r="AG17" s="1"/>
      <c r="AH17" s="272" t="s">
        <v>83</v>
      </c>
      <c r="AI17" s="272"/>
      <c r="AJ17" s="47">
        <v>10</v>
      </c>
      <c r="AK17" s="47">
        <v>60</v>
      </c>
      <c r="AL17" s="47">
        <v>20</v>
      </c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</row>
    <row r="18" spans="1:52" ht="12.5" customHeight="1" x14ac:dyDescent="0.45">
      <c r="B18" s="137"/>
      <c r="C18" s="137"/>
      <c r="D18" s="137"/>
      <c r="E18" s="137"/>
      <c r="F18" s="137"/>
      <c r="G18" s="137"/>
      <c r="H18" s="137"/>
      <c r="I18" s="137"/>
      <c r="J18" s="137"/>
      <c r="K18" s="137"/>
      <c r="L18" s="137"/>
      <c r="M18" s="137"/>
      <c r="N18" s="137"/>
      <c r="O18" s="137"/>
      <c r="P18" s="137"/>
      <c r="Q18" s="137"/>
      <c r="R18" s="137"/>
      <c r="S18" s="137"/>
      <c r="T18" s="137"/>
      <c r="U18" s="137"/>
      <c r="V18" s="137"/>
      <c r="W18" s="137"/>
      <c r="X18" s="137"/>
      <c r="Y18" s="137"/>
      <c r="Z18" s="137"/>
      <c r="AA18" s="273"/>
      <c r="AB18" s="137"/>
      <c r="AC18" s="1"/>
      <c r="AD18" s="1"/>
      <c r="AE18" s="1"/>
      <c r="AF18" s="1"/>
      <c r="AG18" s="1"/>
      <c r="AH18" s="272" t="s">
        <v>113</v>
      </c>
      <c r="AI18" s="272"/>
      <c r="AJ18" s="52">
        <v>-30</v>
      </c>
      <c r="AK18" s="85">
        <v>30</v>
      </c>
      <c r="AL18" s="85">
        <f>AL13*AL14/100/2</f>
        <v>18.75</v>
      </c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</row>
    <row r="19" spans="1:52" ht="12.5" customHeight="1" x14ac:dyDescent="0.45">
      <c r="B19" s="137"/>
      <c r="C19" s="137"/>
      <c r="D19" s="137"/>
      <c r="E19" s="137"/>
      <c r="F19" s="137"/>
      <c r="G19" s="137"/>
      <c r="H19" s="137"/>
      <c r="I19" s="137"/>
      <c r="J19" s="137"/>
      <c r="K19" s="137"/>
      <c r="L19" s="137"/>
      <c r="M19" s="137"/>
      <c r="N19" s="137"/>
      <c r="O19" s="137"/>
      <c r="P19" s="137"/>
      <c r="Q19" s="137"/>
      <c r="R19" s="137"/>
      <c r="S19" s="137"/>
      <c r="T19" s="137"/>
      <c r="U19" s="137"/>
      <c r="V19" s="137"/>
      <c r="W19" s="137"/>
      <c r="X19" s="137"/>
      <c r="Y19" s="137"/>
      <c r="Z19" s="137"/>
      <c r="AA19" s="273"/>
      <c r="AB19" s="137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</row>
    <row r="20" spans="1:52" ht="12.5" customHeight="1" x14ac:dyDescent="0.45">
      <c r="B20" s="137"/>
      <c r="C20" s="137"/>
      <c r="D20" s="137"/>
      <c r="E20" s="137"/>
      <c r="F20" s="137"/>
      <c r="G20" s="137"/>
      <c r="H20" s="137"/>
      <c r="I20" s="137"/>
      <c r="J20" s="137"/>
      <c r="K20" s="137"/>
      <c r="L20" s="137"/>
      <c r="M20" s="137"/>
      <c r="N20" s="137"/>
      <c r="O20" s="137"/>
      <c r="P20" s="137"/>
      <c r="Q20" s="137"/>
      <c r="R20" s="137"/>
      <c r="S20" s="137"/>
      <c r="T20" s="137"/>
      <c r="U20" s="137"/>
      <c r="V20" s="137"/>
      <c r="W20" s="137"/>
      <c r="X20" s="137"/>
      <c r="Y20" s="137"/>
      <c r="Z20" s="137"/>
      <c r="AA20" s="137"/>
      <c r="AB20" s="137"/>
      <c r="AC20" s="1"/>
      <c r="AD20" s="1"/>
      <c r="AE20" s="1"/>
      <c r="AF20" s="1"/>
      <c r="AG20" s="1"/>
      <c r="AH20" s="1"/>
      <c r="AI20" s="44"/>
      <c r="AJ20" s="42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</row>
    <row r="21" spans="1:52" s="23" customFormat="1" ht="5" customHeight="1" x14ac:dyDescent="0.45">
      <c r="A21" s="114"/>
      <c r="B21" s="157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157"/>
      <c r="AC21" s="22"/>
      <c r="AD21" s="22"/>
      <c r="AE21" s="22"/>
      <c r="AF21" s="22"/>
      <c r="AG21" s="22"/>
      <c r="AH21" s="1"/>
      <c r="AI21" s="44"/>
      <c r="AJ21" s="42"/>
      <c r="AK21" s="1"/>
      <c r="AL21" s="1"/>
      <c r="AM21" s="1"/>
      <c r="AN21" s="22"/>
      <c r="AO21" s="22"/>
      <c r="AP21" s="22"/>
      <c r="AQ21" s="22"/>
      <c r="AR21" s="22"/>
      <c r="AS21" s="22"/>
      <c r="AT21" s="22"/>
      <c r="AU21" s="22"/>
      <c r="AV21" s="22"/>
      <c r="AW21" s="22"/>
      <c r="AX21" s="22"/>
      <c r="AY21" s="22"/>
      <c r="AZ21" s="22"/>
    </row>
    <row r="22" spans="1:52" ht="17" customHeight="1" x14ac:dyDescent="0.45">
      <c r="B22" s="137"/>
      <c r="C22" s="298" t="s">
        <v>20</v>
      </c>
      <c r="D22" s="298"/>
      <c r="E22" s="298"/>
      <c r="F22" s="298"/>
      <c r="G22" s="298"/>
      <c r="H22" s="282" t="s">
        <v>16</v>
      </c>
      <c r="I22" s="282" t="s">
        <v>13</v>
      </c>
      <c r="J22" s="34">
        <f>AJ9</f>
        <v>2020</v>
      </c>
      <c r="K22" s="282">
        <f>YEAR(AN23)</f>
        <v>2019</v>
      </c>
      <c r="L22" s="282"/>
      <c r="M22" s="282"/>
      <c r="N22" s="34"/>
      <c r="O22" s="282"/>
      <c r="P22" s="282"/>
      <c r="Q22" s="282"/>
      <c r="R22" s="34"/>
      <c r="S22" s="282"/>
      <c r="T22" s="282"/>
      <c r="U22" s="282"/>
      <c r="V22" s="34"/>
      <c r="W22" s="282">
        <f>YEAR(AY23)</f>
        <v>2020</v>
      </c>
      <c r="X22" s="282"/>
      <c r="Y22" s="282"/>
      <c r="Z22" s="34"/>
      <c r="AA22" s="34"/>
      <c r="AB22" s="137"/>
      <c r="AC22" s="1"/>
      <c r="AD22" s="1"/>
      <c r="AE22" s="1"/>
      <c r="AF22" s="1"/>
      <c r="AG22" s="1"/>
      <c r="AH22" s="1"/>
      <c r="AI22" s="44"/>
      <c r="AJ22" s="42"/>
      <c r="AK22" s="1"/>
      <c r="AL22" s="1"/>
      <c r="AM22" s="1"/>
      <c r="AN22" s="281" t="s">
        <v>107</v>
      </c>
      <c r="AO22" s="281"/>
      <c r="AP22" s="281"/>
      <c r="AQ22" s="281"/>
      <c r="AR22" s="281"/>
      <c r="AS22" s="281"/>
      <c r="AT22" s="281"/>
      <c r="AU22" s="281"/>
      <c r="AV22" s="281"/>
      <c r="AW22" s="281"/>
      <c r="AX22" s="281"/>
      <c r="AY22" s="281"/>
      <c r="AZ22" s="1"/>
    </row>
    <row r="23" spans="1:52" ht="17" customHeight="1" x14ac:dyDescent="0.45">
      <c r="B23" s="137"/>
      <c r="C23" s="299"/>
      <c r="D23" s="299"/>
      <c r="E23" s="299"/>
      <c r="F23" s="299"/>
      <c r="G23" s="299"/>
      <c r="H23" s="283"/>
      <c r="I23" s="283"/>
      <c r="J23" s="38"/>
      <c r="K23" s="77">
        <f>AN23</f>
        <v>43631</v>
      </c>
      <c r="L23" s="77">
        <f>AO23</f>
        <v>43661</v>
      </c>
      <c r="M23" s="77">
        <f>AP23</f>
        <v>43691</v>
      </c>
      <c r="N23" s="38"/>
      <c r="O23" s="77">
        <f>AQ23</f>
        <v>43721</v>
      </c>
      <c r="P23" s="77">
        <f>AR23</f>
        <v>43751</v>
      </c>
      <c r="Q23" s="77">
        <f>AS23</f>
        <v>43781</v>
      </c>
      <c r="R23" s="35"/>
      <c r="S23" s="77">
        <f>AT23</f>
        <v>43811</v>
      </c>
      <c r="T23" s="77">
        <f>AU23</f>
        <v>43841</v>
      </c>
      <c r="U23" s="77">
        <f>AV23</f>
        <v>43871</v>
      </c>
      <c r="V23" s="35"/>
      <c r="W23" s="77">
        <f>AW23</f>
        <v>43901</v>
      </c>
      <c r="X23" s="77">
        <f>AX23</f>
        <v>43931</v>
      </c>
      <c r="Y23" s="77">
        <f>AY23</f>
        <v>43961</v>
      </c>
      <c r="Z23" s="35"/>
      <c r="AA23" s="38" t="s">
        <v>13</v>
      </c>
      <c r="AB23" s="137"/>
      <c r="AC23" s="1"/>
      <c r="AD23" s="1"/>
      <c r="AE23" s="1"/>
      <c r="AF23" s="1"/>
      <c r="AG23" s="1"/>
      <c r="AH23" s="1"/>
      <c r="AI23" s="274" t="s">
        <v>17</v>
      </c>
      <c r="AJ23" s="274"/>
      <c r="AK23" s="274"/>
      <c r="AL23" s="1"/>
      <c r="AM23" s="1"/>
      <c r="AN23" s="76">
        <f>Realizado!F3</f>
        <v>43631</v>
      </c>
      <c r="AO23" s="76">
        <f>AN23+30</f>
        <v>43661</v>
      </c>
      <c r="AP23" s="76">
        <f t="shared" ref="AP23:AY23" si="0">AO23+30</f>
        <v>43691</v>
      </c>
      <c r="AQ23" s="76">
        <f t="shared" si="0"/>
        <v>43721</v>
      </c>
      <c r="AR23" s="76">
        <f t="shared" si="0"/>
        <v>43751</v>
      </c>
      <c r="AS23" s="76">
        <f t="shared" si="0"/>
        <v>43781</v>
      </c>
      <c r="AT23" s="76">
        <f t="shared" si="0"/>
        <v>43811</v>
      </c>
      <c r="AU23" s="76">
        <f t="shared" si="0"/>
        <v>43841</v>
      </c>
      <c r="AV23" s="76">
        <f t="shared" si="0"/>
        <v>43871</v>
      </c>
      <c r="AW23" s="76">
        <f t="shared" si="0"/>
        <v>43901</v>
      </c>
      <c r="AX23" s="76">
        <f t="shared" si="0"/>
        <v>43931</v>
      </c>
      <c r="AY23" s="76">
        <f t="shared" si="0"/>
        <v>43961</v>
      </c>
      <c r="AZ23" s="1"/>
    </row>
    <row r="24" spans="1:52" x14ac:dyDescent="0.45">
      <c r="B24" s="137"/>
      <c r="C24" s="284" t="str">
        <f>AH13</f>
        <v>Lucratividade (%)</v>
      </c>
      <c r="D24" s="285"/>
      <c r="E24" s="285"/>
      <c r="F24" s="285"/>
      <c r="G24" s="286"/>
      <c r="H24" s="139">
        <f>AL13</f>
        <v>15</v>
      </c>
      <c r="I24" s="166" t="e">
        <f>Realizado!E6*100</f>
        <v>#DIV/0!</v>
      </c>
      <c r="J24" s="39"/>
      <c r="K24" s="143" t="e">
        <f>Realizado!F6*100</f>
        <v>#VALUE!</v>
      </c>
      <c r="L24" s="143" t="e">
        <f>Realizado!G6*100</f>
        <v>#VALUE!</v>
      </c>
      <c r="M24" s="143" t="e">
        <f>Realizado!H6*100</f>
        <v>#VALUE!</v>
      </c>
      <c r="N24" s="49"/>
      <c r="O24" s="143" t="e">
        <f>Realizado!I6*100</f>
        <v>#VALUE!</v>
      </c>
      <c r="P24" s="143" t="e">
        <f>Realizado!J6*100</f>
        <v>#VALUE!</v>
      </c>
      <c r="Q24" s="143" t="e">
        <f>Realizado!K6*100</f>
        <v>#VALUE!</v>
      </c>
      <c r="R24" s="49"/>
      <c r="S24" s="145" t="e">
        <f>Realizado!L6*100</f>
        <v>#VALUE!</v>
      </c>
      <c r="T24" s="145" t="e">
        <f>Realizado!M6*100</f>
        <v>#VALUE!</v>
      </c>
      <c r="U24" s="145" t="e">
        <f>Realizado!N6*100</f>
        <v>#VALUE!</v>
      </c>
      <c r="V24" s="49"/>
      <c r="W24" s="145" t="e">
        <f>Realizado!O6*100</f>
        <v>#VALUE!</v>
      </c>
      <c r="X24" s="145" t="e">
        <f>Realizado!P6*100</f>
        <v>#VALUE!</v>
      </c>
      <c r="Y24" s="145" t="e">
        <f>Realizado!Q6*100</f>
        <v>#VALUE!</v>
      </c>
      <c r="Z24" s="49"/>
      <c r="AA24" s="166" t="e">
        <f>I24</f>
        <v>#DIV/0!</v>
      </c>
      <c r="AB24" s="137"/>
      <c r="AC24" s="1"/>
      <c r="AD24" s="1"/>
      <c r="AE24" s="1"/>
      <c r="AF24" s="1"/>
      <c r="AG24" s="1"/>
      <c r="AH24" s="1"/>
      <c r="AI24" s="271" t="s">
        <v>94</v>
      </c>
      <c r="AJ24" s="271"/>
      <c r="AK24" s="271"/>
      <c r="AL24" s="1"/>
      <c r="AM24" s="1"/>
      <c r="AN24" s="80" t="e">
        <f>I24</f>
        <v>#DIV/0!</v>
      </c>
      <c r="AO24" s="80" t="e">
        <f>AN24</f>
        <v>#DIV/0!</v>
      </c>
      <c r="AP24" s="80" t="e">
        <f t="shared" ref="AP24:AY24" si="1">AO24</f>
        <v>#DIV/0!</v>
      </c>
      <c r="AQ24" s="80" t="e">
        <f t="shared" si="1"/>
        <v>#DIV/0!</v>
      </c>
      <c r="AR24" s="80" t="e">
        <f t="shared" si="1"/>
        <v>#DIV/0!</v>
      </c>
      <c r="AS24" s="80" t="e">
        <f t="shared" si="1"/>
        <v>#DIV/0!</v>
      </c>
      <c r="AT24" s="80" t="e">
        <f t="shared" si="1"/>
        <v>#DIV/0!</v>
      </c>
      <c r="AU24" s="80" t="e">
        <f t="shared" si="1"/>
        <v>#DIV/0!</v>
      </c>
      <c r="AV24" s="80" t="e">
        <f t="shared" si="1"/>
        <v>#DIV/0!</v>
      </c>
      <c r="AW24" s="80" t="e">
        <f t="shared" si="1"/>
        <v>#DIV/0!</v>
      </c>
      <c r="AX24" s="80" t="e">
        <f t="shared" si="1"/>
        <v>#DIV/0!</v>
      </c>
      <c r="AY24" s="80" t="e">
        <f t="shared" si="1"/>
        <v>#DIV/0!</v>
      </c>
      <c r="AZ24" s="1"/>
    </row>
    <row r="25" spans="1:52" x14ac:dyDescent="0.45">
      <c r="B25" s="137"/>
      <c r="C25" s="284" t="str">
        <f>AH14</f>
        <v>Vendas R$ (x1.000)</v>
      </c>
      <c r="D25" s="285"/>
      <c r="E25" s="285"/>
      <c r="F25" s="285"/>
      <c r="G25" s="286"/>
      <c r="H25" s="139">
        <f>AL14</f>
        <v>250</v>
      </c>
      <c r="I25" s="166" t="e">
        <f>Realizado!E9/1000</f>
        <v>#DIV/0!</v>
      </c>
      <c r="J25" s="40"/>
      <c r="K25" s="268" t="e">
        <f>Realizado!F9/1000</f>
        <v>#VALUE!</v>
      </c>
      <c r="L25" s="268" t="e">
        <f>Realizado!G9/1000</f>
        <v>#VALUE!</v>
      </c>
      <c r="M25" s="268" t="e">
        <f>Realizado!H9/1000</f>
        <v>#VALUE!</v>
      </c>
      <c r="N25" s="49"/>
      <c r="O25" s="268" t="e">
        <f>Realizado!I9/1000</f>
        <v>#VALUE!</v>
      </c>
      <c r="P25" s="268" t="e">
        <f>Realizado!J9/1000</f>
        <v>#VALUE!</v>
      </c>
      <c r="Q25" s="268" t="e">
        <f>Realizado!K9/1000</f>
        <v>#VALUE!</v>
      </c>
      <c r="R25" s="49"/>
      <c r="S25" s="268" t="e">
        <f>Realizado!L9/1000</f>
        <v>#VALUE!</v>
      </c>
      <c r="T25" s="268" t="e">
        <f>Realizado!M9/1000</f>
        <v>#VALUE!</v>
      </c>
      <c r="U25" s="268" t="e">
        <f>Realizado!N9/1000</f>
        <v>#VALUE!</v>
      </c>
      <c r="V25" s="49"/>
      <c r="W25" s="268" t="e">
        <f>Realizado!O9/1000</f>
        <v>#VALUE!</v>
      </c>
      <c r="X25" s="268" t="e">
        <f>Realizado!P9/1000</f>
        <v>#VALUE!</v>
      </c>
      <c r="Y25" s="268" t="e">
        <f>Realizado!Q9/1000</f>
        <v>#VALUE!</v>
      </c>
      <c r="Z25" s="49"/>
      <c r="AA25" s="166" t="e">
        <f t="shared" ref="AA25:AA30" si="2">I25</f>
        <v>#DIV/0!</v>
      </c>
      <c r="AB25" s="137"/>
      <c r="AC25" s="1"/>
      <c r="AD25" s="1"/>
      <c r="AE25" s="1"/>
      <c r="AF25" s="1"/>
      <c r="AG25" s="1"/>
      <c r="AH25" s="1"/>
      <c r="AI25" s="271" t="s">
        <v>114</v>
      </c>
      <c r="AJ25" s="271"/>
      <c r="AK25" s="271"/>
      <c r="AL25" s="1"/>
      <c r="AM25" s="1"/>
      <c r="AN25" s="80" t="e">
        <f>I25</f>
        <v>#DIV/0!</v>
      </c>
      <c r="AO25" s="80" t="e">
        <f>AN25</f>
        <v>#DIV/0!</v>
      </c>
      <c r="AP25" s="80" t="e">
        <f t="shared" ref="AP25:AY25" si="3">AO25</f>
        <v>#DIV/0!</v>
      </c>
      <c r="AQ25" s="80" t="e">
        <f t="shared" si="3"/>
        <v>#DIV/0!</v>
      </c>
      <c r="AR25" s="80" t="e">
        <f t="shared" si="3"/>
        <v>#DIV/0!</v>
      </c>
      <c r="AS25" s="80" t="e">
        <f t="shared" si="3"/>
        <v>#DIV/0!</v>
      </c>
      <c r="AT25" s="80" t="e">
        <f t="shared" si="3"/>
        <v>#DIV/0!</v>
      </c>
      <c r="AU25" s="80" t="e">
        <f t="shared" si="3"/>
        <v>#DIV/0!</v>
      </c>
      <c r="AV25" s="80" t="e">
        <f t="shared" si="3"/>
        <v>#DIV/0!</v>
      </c>
      <c r="AW25" s="80" t="e">
        <f t="shared" si="3"/>
        <v>#DIV/0!</v>
      </c>
      <c r="AX25" s="80" t="e">
        <f t="shared" si="3"/>
        <v>#DIV/0!</v>
      </c>
      <c r="AY25" s="80" t="e">
        <f t="shared" si="3"/>
        <v>#DIV/0!</v>
      </c>
      <c r="AZ25" s="1"/>
    </row>
    <row r="26" spans="1:52" x14ac:dyDescent="0.45">
      <c r="B26" s="137"/>
      <c r="C26" s="284" t="str">
        <f>AH15</f>
        <v>CMV (%)</v>
      </c>
      <c r="D26" s="285"/>
      <c r="E26" s="285"/>
      <c r="F26" s="285"/>
      <c r="G26" s="286"/>
      <c r="H26" s="139">
        <f>AL15</f>
        <v>25</v>
      </c>
      <c r="I26" s="167" t="e">
        <f>Realizado!E16*100</f>
        <v>#VALUE!</v>
      </c>
      <c r="J26" s="40"/>
      <c r="K26" s="145" t="e">
        <f>Realizado!F16*100</f>
        <v>#VALUE!</v>
      </c>
      <c r="L26" s="145" t="e">
        <f>Realizado!G16*100</f>
        <v>#VALUE!</v>
      </c>
      <c r="M26" s="145" t="e">
        <f>Realizado!H16*100</f>
        <v>#VALUE!</v>
      </c>
      <c r="N26" s="78"/>
      <c r="O26" s="145" t="e">
        <f>Realizado!I16*100</f>
        <v>#VALUE!</v>
      </c>
      <c r="P26" s="145" t="e">
        <f>Realizado!J16*100</f>
        <v>#VALUE!</v>
      </c>
      <c r="Q26" s="145" t="e">
        <f>Realizado!K16*100</f>
        <v>#VALUE!</v>
      </c>
      <c r="R26" s="78"/>
      <c r="S26" s="145" t="e">
        <f>Realizado!L16*100</f>
        <v>#VALUE!</v>
      </c>
      <c r="T26" s="145" t="e">
        <f>Realizado!M16*100</f>
        <v>#VALUE!</v>
      </c>
      <c r="U26" s="145" t="e">
        <f>Realizado!N16*100</f>
        <v>#VALUE!</v>
      </c>
      <c r="V26" s="78"/>
      <c r="W26" s="145" t="e">
        <f>Realizado!O16*100</f>
        <v>#VALUE!</v>
      </c>
      <c r="X26" s="145" t="e">
        <f>Realizado!P16*100</f>
        <v>#VALUE!</v>
      </c>
      <c r="Y26" s="145" t="e">
        <f>Realizado!Q16*100</f>
        <v>#VALUE!</v>
      </c>
      <c r="Z26" s="78"/>
      <c r="AA26" s="166" t="e">
        <f t="shared" si="2"/>
        <v>#VALUE!</v>
      </c>
      <c r="AB26" s="137"/>
      <c r="AC26" s="1"/>
      <c r="AD26" s="1"/>
      <c r="AE26" s="1"/>
      <c r="AF26" s="1"/>
      <c r="AG26" s="1"/>
      <c r="AH26" s="1"/>
      <c r="AI26" s="271" t="s">
        <v>117</v>
      </c>
      <c r="AJ26" s="271"/>
      <c r="AK26" s="271"/>
      <c r="AL26" s="1"/>
      <c r="AM26" s="1"/>
      <c r="AN26" s="80" t="e">
        <f>I26</f>
        <v>#VALUE!</v>
      </c>
      <c r="AO26" s="80" t="e">
        <f>AN26</f>
        <v>#VALUE!</v>
      </c>
      <c r="AP26" s="80" t="e">
        <f t="shared" ref="AP26:AY26" si="4">AO26</f>
        <v>#VALUE!</v>
      </c>
      <c r="AQ26" s="80" t="e">
        <f t="shared" si="4"/>
        <v>#VALUE!</v>
      </c>
      <c r="AR26" s="80" t="e">
        <f t="shared" si="4"/>
        <v>#VALUE!</v>
      </c>
      <c r="AS26" s="80" t="e">
        <f t="shared" si="4"/>
        <v>#VALUE!</v>
      </c>
      <c r="AT26" s="80" t="e">
        <f t="shared" si="4"/>
        <v>#VALUE!</v>
      </c>
      <c r="AU26" s="80" t="e">
        <f t="shared" si="4"/>
        <v>#VALUE!</v>
      </c>
      <c r="AV26" s="80" t="e">
        <f t="shared" si="4"/>
        <v>#VALUE!</v>
      </c>
      <c r="AW26" s="80" t="e">
        <f t="shared" si="4"/>
        <v>#VALUE!</v>
      </c>
      <c r="AX26" s="80" t="e">
        <f t="shared" si="4"/>
        <v>#VALUE!</v>
      </c>
      <c r="AY26" s="80" t="e">
        <f t="shared" si="4"/>
        <v>#VALUE!</v>
      </c>
      <c r="AZ26" s="1"/>
    </row>
    <row r="27" spans="1:52" x14ac:dyDescent="0.45">
      <c r="B27" s="137"/>
      <c r="C27" s="284" t="str">
        <f>AH16</f>
        <v>Ticket Médio (R$)</v>
      </c>
      <c r="D27" s="285"/>
      <c r="E27" s="285"/>
      <c r="F27" s="285"/>
      <c r="G27" s="286"/>
      <c r="H27" s="139">
        <f>AL16</f>
        <v>130</v>
      </c>
      <c r="I27" s="166" t="e">
        <f>AVERAGE(K27,L27,M27,O27,P27,Q27,S27,T27,U27,W27,X27,Y27)</f>
        <v>#DIV/0!</v>
      </c>
      <c r="J27" s="40"/>
      <c r="K27" s="162"/>
      <c r="L27" s="162"/>
      <c r="M27" s="162"/>
      <c r="N27" s="40"/>
      <c r="O27" s="162"/>
      <c r="P27" s="162"/>
      <c r="Q27" s="162"/>
      <c r="R27" s="40"/>
      <c r="S27" s="162"/>
      <c r="T27" s="162"/>
      <c r="U27" s="162"/>
      <c r="V27" s="40"/>
      <c r="W27" s="162"/>
      <c r="X27" s="162"/>
      <c r="Y27" s="162"/>
      <c r="Z27" s="40"/>
      <c r="AA27" s="166" t="e">
        <f t="shared" si="2"/>
        <v>#DIV/0!</v>
      </c>
      <c r="AB27" s="137"/>
      <c r="AC27" s="1"/>
      <c r="AD27" s="1"/>
      <c r="AE27" s="1"/>
      <c r="AF27" s="1"/>
      <c r="AG27" s="1"/>
      <c r="AH27" s="1"/>
      <c r="AI27" s="271" t="s">
        <v>118</v>
      </c>
      <c r="AJ27" s="271"/>
      <c r="AK27" s="271"/>
      <c r="AL27" s="1"/>
      <c r="AM27" s="1"/>
      <c r="AN27" s="80" t="e">
        <f>I27</f>
        <v>#DIV/0!</v>
      </c>
      <c r="AO27" s="80" t="e">
        <f>AN27</f>
        <v>#DIV/0!</v>
      </c>
      <c r="AP27" s="80" t="e">
        <f t="shared" ref="AP27:AY27" si="5">AO27</f>
        <v>#DIV/0!</v>
      </c>
      <c r="AQ27" s="80" t="e">
        <f t="shared" si="5"/>
        <v>#DIV/0!</v>
      </c>
      <c r="AR27" s="80" t="e">
        <f t="shared" si="5"/>
        <v>#DIV/0!</v>
      </c>
      <c r="AS27" s="80" t="e">
        <f t="shared" si="5"/>
        <v>#DIV/0!</v>
      </c>
      <c r="AT27" s="80" t="e">
        <f t="shared" si="5"/>
        <v>#DIV/0!</v>
      </c>
      <c r="AU27" s="80" t="e">
        <f t="shared" si="5"/>
        <v>#DIV/0!</v>
      </c>
      <c r="AV27" s="80" t="e">
        <f t="shared" si="5"/>
        <v>#DIV/0!</v>
      </c>
      <c r="AW27" s="80" t="e">
        <f t="shared" si="5"/>
        <v>#DIV/0!</v>
      </c>
      <c r="AX27" s="80" t="e">
        <f t="shared" si="5"/>
        <v>#DIV/0!</v>
      </c>
      <c r="AY27" s="80" t="e">
        <f t="shared" si="5"/>
        <v>#DIV/0!</v>
      </c>
      <c r="AZ27" s="1"/>
    </row>
    <row r="28" spans="1:52" x14ac:dyDescent="0.45">
      <c r="B28" s="137"/>
      <c r="C28" s="284" t="str">
        <f>AH17</f>
        <v>Gastos com Pessoal (%)</v>
      </c>
      <c r="D28" s="285"/>
      <c r="E28" s="285"/>
      <c r="F28" s="285"/>
      <c r="G28" s="286"/>
      <c r="H28" s="139">
        <f>AL17</f>
        <v>20</v>
      </c>
      <c r="I28" s="166" t="e">
        <f>Realizado!E27*100</f>
        <v>#DIV/0!</v>
      </c>
      <c r="J28" s="40"/>
      <c r="K28" s="144" t="e">
        <f>Realizado!F27*100</f>
        <v>#VALUE!</v>
      </c>
      <c r="L28" s="144" t="e">
        <f>Realizado!G27*100</f>
        <v>#VALUE!</v>
      </c>
      <c r="M28" s="144" t="e">
        <f>Realizado!H27*100</f>
        <v>#VALUE!</v>
      </c>
      <c r="N28" s="40"/>
      <c r="O28" s="144" t="e">
        <f>Realizado!I27*100</f>
        <v>#VALUE!</v>
      </c>
      <c r="P28" s="144" t="e">
        <f>Realizado!J27*100</f>
        <v>#VALUE!</v>
      </c>
      <c r="Q28" s="144" t="e">
        <f>Realizado!K27*100</f>
        <v>#VALUE!</v>
      </c>
      <c r="R28" s="40"/>
      <c r="S28" s="145" t="e">
        <f>Realizado!L27*100</f>
        <v>#VALUE!</v>
      </c>
      <c r="T28" s="145" t="e">
        <f>Realizado!M27*100</f>
        <v>#VALUE!</v>
      </c>
      <c r="U28" s="145" t="e">
        <f>Realizado!N27*100</f>
        <v>#VALUE!</v>
      </c>
      <c r="V28" s="40"/>
      <c r="W28" s="145" t="e">
        <f>Realizado!O27*100</f>
        <v>#VALUE!</v>
      </c>
      <c r="X28" s="145" t="e">
        <f>Realizado!P27*100</f>
        <v>#VALUE!</v>
      </c>
      <c r="Y28" s="145" t="e">
        <f>Realizado!Q27*100</f>
        <v>#VALUE!</v>
      </c>
      <c r="Z28" s="40"/>
      <c r="AA28" s="166" t="e">
        <f t="shared" si="2"/>
        <v>#DIV/0!</v>
      </c>
      <c r="AB28" s="137"/>
      <c r="AC28" s="1"/>
      <c r="AD28" s="1"/>
      <c r="AE28" s="1"/>
      <c r="AF28" s="1"/>
      <c r="AG28" s="1"/>
      <c r="AH28" s="1"/>
      <c r="AI28" s="271" t="s">
        <v>95</v>
      </c>
      <c r="AJ28" s="271"/>
      <c r="AK28" s="271"/>
      <c r="AL28" s="1"/>
      <c r="AM28" s="1"/>
      <c r="AN28" s="80" t="e">
        <f>I28</f>
        <v>#DIV/0!</v>
      </c>
      <c r="AO28" s="80" t="e">
        <f>AN28</f>
        <v>#DIV/0!</v>
      </c>
      <c r="AP28" s="80" t="e">
        <f t="shared" ref="AP28:AY28" si="6">AO28</f>
        <v>#DIV/0!</v>
      </c>
      <c r="AQ28" s="80" t="e">
        <f t="shared" si="6"/>
        <v>#DIV/0!</v>
      </c>
      <c r="AR28" s="80" t="e">
        <f t="shared" si="6"/>
        <v>#DIV/0!</v>
      </c>
      <c r="AS28" s="80" t="e">
        <f t="shared" si="6"/>
        <v>#DIV/0!</v>
      </c>
      <c r="AT28" s="80" t="e">
        <f t="shared" si="6"/>
        <v>#DIV/0!</v>
      </c>
      <c r="AU28" s="80" t="e">
        <f t="shared" si="6"/>
        <v>#DIV/0!</v>
      </c>
      <c r="AV28" s="80" t="e">
        <f t="shared" si="6"/>
        <v>#DIV/0!</v>
      </c>
      <c r="AW28" s="80" t="e">
        <f t="shared" si="6"/>
        <v>#DIV/0!</v>
      </c>
      <c r="AX28" s="80" t="e">
        <f t="shared" si="6"/>
        <v>#DIV/0!</v>
      </c>
      <c r="AY28" s="80" t="e">
        <f t="shared" si="6"/>
        <v>#DIV/0!</v>
      </c>
      <c r="AZ28" s="1"/>
    </row>
    <row r="29" spans="1:52" hidden="1" x14ac:dyDescent="0.45">
      <c r="B29" s="137"/>
      <c r="C29" s="295"/>
      <c r="D29" s="295"/>
      <c r="E29" s="295"/>
      <c r="F29" s="295"/>
      <c r="G29" s="140"/>
      <c r="H29" s="141"/>
      <c r="I29" s="164"/>
      <c r="J29" s="41"/>
      <c r="K29" s="147"/>
      <c r="L29" s="147"/>
      <c r="M29" s="147"/>
      <c r="N29" s="41"/>
      <c r="O29" s="147"/>
      <c r="P29" s="147"/>
      <c r="Q29" s="147"/>
      <c r="R29" s="41"/>
      <c r="S29" s="145"/>
      <c r="T29" s="145"/>
      <c r="U29" s="145"/>
      <c r="V29" s="41"/>
      <c r="W29" s="145"/>
      <c r="X29" s="145"/>
      <c r="Y29" s="145"/>
      <c r="Z29" s="41"/>
      <c r="AA29" s="166">
        <f t="shared" si="2"/>
        <v>0</v>
      </c>
      <c r="AB29" s="137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81"/>
      <c r="AO29" s="81"/>
      <c r="AP29" s="81"/>
      <c r="AQ29" s="81"/>
      <c r="AR29" s="81"/>
      <c r="AS29" s="81"/>
      <c r="AT29" s="81"/>
      <c r="AU29" s="81"/>
      <c r="AV29" s="81"/>
      <c r="AW29" s="81"/>
      <c r="AX29" s="81"/>
      <c r="AY29" s="81"/>
      <c r="AZ29" s="1"/>
    </row>
    <row r="30" spans="1:52" x14ac:dyDescent="0.45">
      <c r="B30" s="137"/>
      <c r="C30" s="284" t="str">
        <f>AI30</f>
        <v>Saldo de Caixa Médio R$ (x1.000)</v>
      </c>
      <c r="D30" s="285"/>
      <c r="E30" s="285"/>
      <c r="F30" s="285"/>
      <c r="G30" s="286"/>
      <c r="H30" s="139">
        <f>AL18</f>
        <v>18.75</v>
      </c>
      <c r="I30" s="166" t="e">
        <f>Realizado!E7/1000</f>
        <v>#VALUE!</v>
      </c>
      <c r="J30" s="40"/>
      <c r="K30" s="144" t="e">
        <f>Realizado!F7/1000</f>
        <v>#VALUE!</v>
      </c>
      <c r="L30" s="144" t="e">
        <f>Realizado!G7/1000</f>
        <v>#VALUE!</v>
      </c>
      <c r="M30" s="144" t="e">
        <f>Realizado!H7/1000</f>
        <v>#VALUE!</v>
      </c>
      <c r="N30" s="49"/>
      <c r="O30" s="144" t="e">
        <f>Realizado!I7/1000</f>
        <v>#VALUE!</v>
      </c>
      <c r="P30" s="144" t="e">
        <f>Realizado!J7/1000</f>
        <v>#VALUE!</v>
      </c>
      <c r="Q30" s="144" t="e">
        <f>Realizado!K7/1000</f>
        <v>#VALUE!</v>
      </c>
      <c r="R30" s="49"/>
      <c r="S30" s="144" t="e">
        <f>Realizado!L7/1000</f>
        <v>#VALUE!</v>
      </c>
      <c r="T30" s="144" t="e">
        <f>Realizado!M7/1000</f>
        <v>#VALUE!</v>
      </c>
      <c r="U30" s="144" t="e">
        <f>Realizado!N7/1000</f>
        <v>#VALUE!</v>
      </c>
      <c r="V30" s="49"/>
      <c r="W30" s="144" t="e">
        <f>Realizado!O7/1000</f>
        <v>#VALUE!</v>
      </c>
      <c r="X30" s="144" t="e">
        <f>Realizado!P7/1000</f>
        <v>#VALUE!</v>
      </c>
      <c r="Y30" s="144" t="e">
        <f>Realizado!Q7/1000</f>
        <v>#VALUE!</v>
      </c>
      <c r="Z30" s="40"/>
      <c r="AA30" s="166" t="e">
        <f t="shared" si="2"/>
        <v>#VALUE!</v>
      </c>
      <c r="AB30" s="137"/>
      <c r="AC30" s="1"/>
      <c r="AD30" s="1"/>
      <c r="AE30" s="1"/>
      <c r="AF30" s="1"/>
      <c r="AG30" s="1"/>
      <c r="AH30" s="1"/>
      <c r="AI30" s="271" t="s">
        <v>115</v>
      </c>
      <c r="AJ30" s="271"/>
      <c r="AK30" s="271"/>
      <c r="AL30" s="1"/>
      <c r="AM30" s="1"/>
      <c r="AN30" s="80" t="e">
        <f>I30</f>
        <v>#VALUE!</v>
      </c>
      <c r="AO30" s="80" t="e">
        <f>AN30</f>
        <v>#VALUE!</v>
      </c>
      <c r="AP30" s="80" t="e">
        <f t="shared" ref="AP30:AY30" si="7">AO30</f>
        <v>#VALUE!</v>
      </c>
      <c r="AQ30" s="80" t="e">
        <f t="shared" si="7"/>
        <v>#VALUE!</v>
      </c>
      <c r="AR30" s="80" t="e">
        <f t="shared" si="7"/>
        <v>#VALUE!</v>
      </c>
      <c r="AS30" s="80" t="e">
        <f t="shared" si="7"/>
        <v>#VALUE!</v>
      </c>
      <c r="AT30" s="80" t="e">
        <f t="shared" si="7"/>
        <v>#VALUE!</v>
      </c>
      <c r="AU30" s="80" t="e">
        <f t="shared" si="7"/>
        <v>#VALUE!</v>
      </c>
      <c r="AV30" s="80" t="e">
        <f t="shared" si="7"/>
        <v>#VALUE!</v>
      </c>
      <c r="AW30" s="80" t="e">
        <f t="shared" si="7"/>
        <v>#VALUE!</v>
      </c>
      <c r="AX30" s="80" t="e">
        <f t="shared" si="7"/>
        <v>#VALUE!</v>
      </c>
      <c r="AY30" s="80" t="e">
        <f t="shared" si="7"/>
        <v>#VALUE!</v>
      </c>
      <c r="AZ30" s="1"/>
    </row>
    <row r="31" spans="1:52" ht="15.75" x14ac:dyDescent="0.45">
      <c r="B31" s="137"/>
      <c r="C31" s="293"/>
      <c r="D31" s="294"/>
      <c r="E31" s="294"/>
      <c r="F31" s="294"/>
      <c r="G31" s="294"/>
      <c r="H31" s="294"/>
      <c r="I31" s="294"/>
      <c r="J31" s="38"/>
      <c r="K31" s="77">
        <f>K23</f>
        <v>43631</v>
      </c>
      <c r="L31" s="77">
        <f>L23</f>
        <v>43661</v>
      </c>
      <c r="M31" s="77">
        <f>M23</f>
        <v>43691</v>
      </c>
      <c r="N31" s="38"/>
      <c r="O31" s="77">
        <f>O23</f>
        <v>43721</v>
      </c>
      <c r="P31" s="77">
        <f>P23</f>
        <v>43751</v>
      </c>
      <c r="Q31" s="77">
        <f>Q23</f>
        <v>43781</v>
      </c>
      <c r="R31" s="38"/>
      <c r="S31" s="77">
        <f>S23</f>
        <v>43811</v>
      </c>
      <c r="T31" s="77">
        <f>T23</f>
        <v>43841</v>
      </c>
      <c r="U31" s="77">
        <f>U23</f>
        <v>43871</v>
      </c>
      <c r="V31" s="38"/>
      <c r="W31" s="77">
        <f>W23</f>
        <v>43901</v>
      </c>
      <c r="X31" s="77">
        <f>X23</f>
        <v>43931</v>
      </c>
      <c r="Y31" s="77">
        <f>Y23</f>
        <v>43961</v>
      </c>
      <c r="Z31" s="54"/>
      <c r="AA31" s="37" t="s">
        <v>14</v>
      </c>
      <c r="AB31" s="137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</row>
    <row r="32" spans="1:52" x14ac:dyDescent="0.45">
      <c r="B32" s="137"/>
      <c r="C32" s="287" t="str">
        <f>AI32</f>
        <v>Reclamações</v>
      </c>
      <c r="D32" s="288"/>
      <c r="E32" s="288"/>
      <c r="F32" s="288"/>
      <c r="G32" s="289"/>
      <c r="H32" s="254"/>
      <c r="I32" s="142" t="e">
        <f>AVERAGE(K32,L32,M32,O32,P32,Q32,S32,T32,U32,W32,X32,Y32)</f>
        <v>#DIV/0!</v>
      </c>
      <c r="J32" s="171"/>
      <c r="K32" s="142"/>
      <c r="L32" s="142"/>
      <c r="M32" s="142"/>
      <c r="N32" s="171"/>
      <c r="O32" s="142"/>
      <c r="P32" s="142"/>
      <c r="Q32" s="142"/>
      <c r="R32" s="171"/>
      <c r="S32" s="142"/>
      <c r="T32" s="142"/>
      <c r="U32" s="142"/>
      <c r="V32" s="171"/>
      <c r="W32" s="142"/>
      <c r="X32" s="142"/>
      <c r="Y32" s="142"/>
      <c r="Z32" s="171"/>
      <c r="AA32" s="142">
        <f>SUM(K32,L32,M32,O32,P32,Q32,S32,T32,U32,W32,X32,Y32)</f>
        <v>0</v>
      </c>
      <c r="AB32" s="137"/>
      <c r="AC32" s="1"/>
      <c r="AD32" s="163"/>
      <c r="AE32" s="1"/>
      <c r="AF32" s="1"/>
      <c r="AG32" s="1"/>
      <c r="AH32" s="1"/>
      <c r="AI32" s="296" t="s">
        <v>143</v>
      </c>
      <c r="AJ32" s="296"/>
      <c r="AK32" s="296"/>
      <c r="AL32" s="1"/>
      <c r="AM32" s="1"/>
      <c r="AN32" s="165" t="s">
        <v>108</v>
      </c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</row>
    <row r="33" spans="2:52" x14ac:dyDescent="0.45">
      <c r="B33" s="137"/>
      <c r="C33" s="290" t="str">
        <f>AI33</f>
        <v>Elogios</v>
      </c>
      <c r="D33" s="291"/>
      <c r="E33" s="291"/>
      <c r="F33" s="291"/>
      <c r="G33" s="292"/>
      <c r="H33" s="254"/>
      <c r="I33" s="148" t="e">
        <f>AVERAGE(K33,L33,M33,O33,P33,Q33,S33,T33,U33,W33,X33,Y33)</f>
        <v>#DIV/0!</v>
      </c>
      <c r="J33" s="26"/>
      <c r="K33" s="148"/>
      <c r="L33" s="148"/>
      <c r="M33" s="148"/>
      <c r="N33" s="26"/>
      <c r="O33" s="148"/>
      <c r="P33" s="148"/>
      <c r="Q33" s="148"/>
      <c r="R33" s="26"/>
      <c r="S33" s="148"/>
      <c r="T33" s="148"/>
      <c r="U33" s="148"/>
      <c r="V33" s="26"/>
      <c r="W33" s="148"/>
      <c r="X33" s="148"/>
      <c r="Y33" s="148"/>
      <c r="Z33" s="26"/>
      <c r="AA33" s="148">
        <f>SUM(K33,L33,M33,O33,P33,Q33,S33,T33,U33,W33,X33,Y33)</f>
        <v>0</v>
      </c>
      <c r="AB33" s="137"/>
      <c r="AC33" s="1"/>
      <c r="AD33" s="163"/>
      <c r="AE33" s="1"/>
      <c r="AF33" s="1"/>
      <c r="AG33" s="1"/>
      <c r="AH33" s="1"/>
      <c r="AI33" s="297" t="s">
        <v>144</v>
      </c>
      <c r="AJ33" s="297"/>
      <c r="AK33" s="297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</row>
    <row r="34" spans="2:52" ht="6" customHeight="1" x14ac:dyDescent="0.45">
      <c r="B34" s="137"/>
      <c r="C34" s="137"/>
      <c r="D34" s="137"/>
      <c r="E34" s="137"/>
      <c r="F34" s="137"/>
      <c r="G34" s="137"/>
      <c r="H34" s="137"/>
      <c r="I34" s="137"/>
      <c r="J34" s="137"/>
      <c r="K34" s="137"/>
      <c r="L34" s="137"/>
      <c r="M34" s="137"/>
      <c r="N34" s="137"/>
      <c r="O34" s="137"/>
      <c r="P34" s="137"/>
      <c r="Q34" s="137"/>
      <c r="R34" s="137"/>
      <c r="S34" s="137"/>
      <c r="T34" s="137"/>
      <c r="U34" s="137"/>
      <c r="V34" s="137"/>
      <c r="W34" s="137"/>
      <c r="X34" s="137"/>
      <c r="Y34" s="137"/>
      <c r="Z34" s="137"/>
      <c r="AA34" s="137"/>
      <c r="AB34" s="137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</row>
    <row r="35" spans="2:52" x14ac:dyDescent="0.45">
      <c r="B35" s="137"/>
      <c r="C35" s="149"/>
      <c r="D35" s="150"/>
      <c r="E35" s="150"/>
      <c r="F35" s="150"/>
      <c r="G35" s="150"/>
      <c r="H35" s="150"/>
      <c r="I35" s="150"/>
      <c r="J35" s="150"/>
      <c r="K35" s="150"/>
      <c r="L35" s="150"/>
      <c r="M35" s="150"/>
      <c r="N35" s="150"/>
      <c r="O35" s="150"/>
      <c r="P35" s="150"/>
      <c r="Q35" s="150"/>
      <c r="R35" s="150"/>
      <c r="S35" s="150"/>
      <c r="T35" s="150"/>
      <c r="U35" s="150"/>
      <c r="V35" s="150"/>
      <c r="W35" s="150"/>
      <c r="X35" s="150"/>
      <c r="Y35" s="150"/>
      <c r="Z35" s="150"/>
      <c r="AA35" s="151"/>
      <c r="AB35" s="137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</row>
    <row r="36" spans="2:52" x14ac:dyDescent="0.45">
      <c r="B36" s="137"/>
      <c r="C36" s="152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153"/>
      <c r="AB36" s="137"/>
      <c r="AC36" s="1"/>
      <c r="AD36" s="1"/>
      <c r="AE36" s="1"/>
      <c r="AF36" s="1"/>
      <c r="AG36" s="1"/>
      <c r="AH36" s="1"/>
      <c r="AI36" s="2" t="str">
        <f>C24</f>
        <v>Lucratividade (%)</v>
      </c>
      <c r="AJ36" s="3"/>
      <c r="AK36" s="3"/>
      <c r="AL36" s="4"/>
      <c r="AM36" s="25" t="s">
        <v>15</v>
      </c>
      <c r="AN36" s="5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</row>
    <row r="37" spans="2:52" x14ac:dyDescent="0.45">
      <c r="B37" s="137"/>
      <c r="C37" s="152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153"/>
      <c r="AB37" s="137"/>
      <c r="AC37" s="1"/>
      <c r="AD37" s="1"/>
      <c r="AE37" s="1"/>
      <c r="AF37" s="1"/>
      <c r="AG37" s="1"/>
      <c r="AH37" s="1"/>
      <c r="AI37" s="6"/>
      <c r="AJ37" s="7"/>
      <c r="AK37" s="7"/>
      <c r="AL37" s="8"/>
      <c r="AM37" s="9"/>
      <c r="AN37" s="10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</row>
    <row r="38" spans="2:52" x14ac:dyDescent="0.45">
      <c r="B38" s="137"/>
      <c r="C38" s="152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153"/>
      <c r="AB38" s="137"/>
      <c r="AC38" s="1"/>
      <c r="AD38" s="1"/>
      <c r="AE38" s="1"/>
      <c r="AF38" s="1"/>
      <c r="AG38" s="1"/>
      <c r="AH38" s="1"/>
      <c r="AI38" s="11"/>
      <c r="AJ38" s="12" t="s">
        <v>0</v>
      </c>
      <c r="AK38" s="12" t="s">
        <v>1</v>
      </c>
      <c r="AL38" s="8"/>
      <c r="AM38" s="12" t="s">
        <v>2</v>
      </c>
      <c r="AN38" s="13" t="s">
        <v>3</v>
      </c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</row>
    <row r="39" spans="2:52" x14ac:dyDescent="0.45">
      <c r="B39" s="137"/>
      <c r="C39" s="152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153"/>
      <c r="AB39" s="137"/>
      <c r="AC39" s="1"/>
      <c r="AD39" s="1"/>
      <c r="AE39" s="1"/>
      <c r="AF39" s="1"/>
      <c r="AG39" s="1"/>
      <c r="AH39" s="1"/>
      <c r="AI39" s="6" t="s">
        <v>6</v>
      </c>
      <c r="AJ39" s="20">
        <f>'Dashboard Diagnóstico'!AJ13</f>
        <v>-10</v>
      </c>
      <c r="AK39" s="7">
        <v>0</v>
      </c>
      <c r="AL39" s="8"/>
      <c r="AM39" s="7" t="e">
        <f>50-(50*COS(RADIANS(AK41)))</f>
        <v>#DIV/0!</v>
      </c>
      <c r="AN39" s="14" t="e">
        <f>50*SIN(RADIANS(AK41))</f>
        <v>#DIV/0!</v>
      </c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</row>
    <row r="40" spans="2:52" x14ac:dyDescent="0.45">
      <c r="B40" s="137"/>
      <c r="C40" s="152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153"/>
      <c r="AB40" s="137"/>
      <c r="AC40" s="1"/>
      <c r="AD40" s="1"/>
      <c r="AE40" s="1"/>
      <c r="AF40" s="1"/>
      <c r="AG40" s="1"/>
      <c r="AH40" s="1"/>
      <c r="AI40" s="6" t="s">
        <v>7</v>
      </c>
      <c r="AJ40" s="20">
        <f>'Dashboard Diagnóstico'!AK13</f>
        <v>20</v>
      </c>
      <c r="AK40" s="7">
        <v>180</v>
      </c>
      <c r="AL40" s="8"/>
      <c r="AM40" s="7" t="e">
        <f>50-(2*COS(RADIANS(AK41+90)))</f>
        <v>#DIV/0!</v>
      </c>
      <c r="AN40" s="14" t="e">
        <f>2*SIN(RADIANS(AK41+90))</f>
        <v>#DIV/0!</v>
      </c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</row>
    <row r="41" spans="2:52" x14ac:dyDescent="0.45">
      <c r="B41" s="137"/>
      <c r="C41" s="152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153"/>
      <c r="AB41" s="137"/>
      <c r="AC41" s="1"/>
      <c r="AD41" s="1"/>
      <c r="AE41" s="1"/>
      <c r="AF41" s="1"/>
      <c r="AG41" s="1"/>
      <c r="AH41" s="1"/>
      <c r="AI41" s="6" t="s">
        <v>8</v>
      </c>
      <c r="AJ41" s="15" t="e">
        <f>I24</f>
        <v>#DIV/0!</v>
      </c>
      <c r="AK41" s="7" t="e">
        <f>((AJ41-AJ39)/(AJ40-AJ39))*180</f>
        <v>#DIV/0!</v>
      </c>
      <c r="AL41" s="8"/>
      <c r="AM41" s="7" t="e">
        <f>50-(2*COS(RADIANS(AK41-90)))</f>
        <v>#DIV/0!</v>
      </c>
      <c r="AN41" s="14" t="e">
        <f>2*SIN(RADIANS(AK41-90))</f>
        <v>#DIV/0!</v>
      </c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</row>
    <row r="42" spans="2:52" x14ac:dyDescent="0.45">
      <c r="B42" s="137"/>
      <c r="C42" s="152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153"/>
      <c r="AB42" s="137"/>
      <c r="AC42" s="1"/>
      <c r="AD42" s="1"/>
      <c r="AE42" s="1"/>
      <c r="AF42" s="1"/>
      <c r="AG42" s="1"/>
      <c r="AH42" s="1"/>
      <c r="AI42" s="11" t="s">
        <v>9</v>
      </c>
      <c r="AJ42" s="20">
        <f>((AJ40-AJ39)/5)+AJ39</f>
        <v>-4</v>
      </c>
      <c r="AK42" s="7"/>
      <c r="AL42" s="8"/>
      <c r="AM42" s="7" t="e">
        <f>AM39</f>
        <v>#DIV/0!</v>
      </c>
      <c r="AN42" s="14" t="e">
        <f>AN39</f>
        <v>#DIV/0!</v>
      </c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</row>
    <row r="43" spans="2:52" x14ac:dyDescent="0.45">
      <c r="B43" s="137"/>
      <c r="C43" s="152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153"/>
      <c r="AB43" s="137"/>
      <c r="AC43" s="1"/>
      <c r="AD43" s="1"/>
      <c r="AE43" s="1"/>
      <c r="AF43" s="1"/>
      <c r="AG43" s="1"/>
      <c r="AH43" s="1"/>
      <c r="AI43" s="11" t="s">
        <v>10</v>
      </c>
      <c r="AJ43" s="20">
        <f>((AJ40-AJ39)*2/5)+AJ39</f>
        <v>2</v>
      </c>
      <c r="AK43" s="7"/>
      <c r="AL43" s="8"/>
      <c r="AM43" s="7">
        <v>50</v>
      </c>
      <c r="AN43" s="14">
        <v>0</v>
      </c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</row>
    <row r="44" spans="2:52" x14ac:dyDescent="0.45">
      <c r="B44" s="137"/>
      <c r="C44" s="152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153"/>
      <c r="AB44" s="137"/>
      <c r="AC44" s="1"/>
      <c r="AD44" s="1"/>
      <c r="AE44" s="1"/>
      <c r="AF44" s="1"/>
      <c r="AG44" s="1"/>
      <c r="AH44" s="1"/>
      <c r="AI44" s="11" t="s">
        <v>11</v>
      </c>
      <c r="AJ44" s="20">
        <f>((AJ40-AJ39)*3/5) + AJ39</f>
        <v>8</v>
      </c>
      <c r="AK44" s="7"/>
      <c r="AL44" s="8"/>
      <c r="AM44" s="7"/>
      <c r="AN44" s="14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</row>
    <row r="45" spans="2:52" x14ac:dyDescent="0.45">
      <c r="B45" s="137"/>
      <c r="C45" s="152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153"/>
      <c r="AB45" s="137"/>
      <c r="AC45" s="1"/>
      <c r="AD45" s="1"/>
      <c r="AE45" s="1"/>
      <c r="AF45" s="1"/>
      <c r="AG45" s="1"/>
      <c r="AH45" s="1"/>
      <c r="AI45" s="16" t="s">
        <v>12</v>
      </c>
      <c r="AJ45" s="21">
        <f>((AJ40-AJ39)*4/5) + AJ39</f>
        <v>14</v>
      </c>
      <c r="AK45" s="17"/>
      <c r="AL45" s="18"/>
      <c r="AM45" s="17"/>
      <c r="AN45" s="19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</row>
    <row r="46" spans="2:52" x14ac:dyDescent="0.45">
      <c r="B46" s="137"/>
      <c r="C46" s="152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153"/>
      <c r="AB46" s="137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</row>
    <row r="47" spans="2:52" ht="19.5" customHeight="1" x14ac:dyDescent="0.45">
      <c r="B47" s="137"/>
      <c r="C47" s="152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153"/>
      <c r="AB47" s="137"/>
      <c r="AC47" s="1"/>
      <c r="AD47" s="1"/>
      <c r="AE47" s="1"/>
      <c r="AF47" s="1"/>
      <c r="AG47" s="1"/>
      <c r="AH47" s="1"/>
      <c r="AI47" s="2" t="str">
        <f>C25</f>
        <v>Vendas R$ (x1.000)</v>
      </c>
      <c r="AJ47" s="3"/>
      <c r="AK47" s="3"/>
      <c r="AL47" s="4"/>
      <c r="AM47" s="25" t="s">
        <v>15</v>
      </c>
      <c r="AN47" s="5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</row>
    <row r="48" spans="2:52" ht="10.5" customHeight="1" x14ac:dyDescent="0.45">
      <c r="B48" s="137"/>
      <c r="C48" s="152"/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153"/>
      <c r="AB48" s="137"/>
      <c r="AC48" s="1"/>
      <c r="AD48" s="1"/>
      <c r="AE48" s="1"/>
      <c r="AF48" s="1"/>
      <c r="AG48" s="1"/>
      <c r="AH48" s="1"/>
      <c r="AI48" s="6"/>
      <c r="AJ48" s="7"/>
      <c r="AK48" s="7"/>
      <c r="AL48" s="8"/>
      <c r="AM48" s="9"/>
      <c r="AN48" s="10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</row>
    <row r="49" spans="1:52" s="30" customFormat="1" x14ac:dyDescent="0.45">
      <c r="A49" s="113"/>
      <c r="B49" s="31"/>
      <c r="C49" s="152"/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  <c r="AA49" s="153"/>
      <c r="AB49" s="31"/>
      <c r="AC49" s="27"/>
      <c r="AD49" s="27"/>
      <c r="AE49" s="27"/>
      <c r="AF49" s="27"/>
      <c r="AG49" s="27"/>
      <c r="AH49" s="27"/>
      <c r="AI49" s="11"/>
      <c r="AJ49" s="12" t="s">
        <v>0</v>
      </c>
      <c r="AK49" s="12" t="s">
        <v>1</v>
      </c>
      <c r="AL49" s="8"/>
      <c r="AM49" s="12" t="s">
        <v>2</v>
      </c>
      <c r="AN49" s="13" t="s">
        <v>3</v>
      </c>
      <c r="AO49" s="1"/>
      <c r="AP49" s="1"/>
      <c r="AQ49" s="1"/>
      <c r="AR49" s="1"/>
      <c r="AS49" s="1"/>
      <c r="AT49" s="1"/>
      <c r="AU49" s="1"/>
      <c r="AV49" s="1"/>
      <c r="AW49" s="27"/>
      <c r="AX49" s="27"/>
      <c r="AY49" s="27"/>
      <c r="AZ49" s="27"/>
    </row>
    <row r="50" spans="1:52" s="30" customFormat="1" x14ac:dyDescent="0.45">
      <c r="A50" s="113"/>
      <c r="B50" s="31"/>
      <c r="C50" s="149"/>
      <c r="D50" s="150"/>
      <c r="E50" s="150"/>
      <c r="F50" s="150"/>
      <c r="G50" s="150"/>
      <c r="H50" s="150"/>
      <c r="I50" s="150"/>
      <c r="J50" s="150"/>
      <c r="K50" s="150"/>
      <c r="L50" s="150"/>
      <c r="M50" s="150"/>
      <c r="N50" s="150"/>
      <c r="O50" s="150"/>
      <c r="P50" s="150"/>
      <c r="Q50" s="150"/>
      <c r="R50" s="150"/>
      <c r="S50" s="150"/>
      <c r="T50" s="150"/>
      <c r="U50" s="150"/>
      <c r="V50" s="150"/>
      <c r="W50" s="150"/>
      <c r="X50" s="150"/>
      <c r="Y50" s="150"/>
      <c r="Z50" s="150"/>
      <c r="AA50" s="151"/>
      <c r="AB50" s="31"/>
      <c r="AC50" s="27"/>
      <c r="AD50" s="27"/>
      <c r="AE50" s="27"/>
      <c r="AF50" s="27"/>
      <c r="AG50" s="27"/>
      <c r="AH50" s="27"/>
      <c r="AI50" s="6" t="s">
        <v>6</v>
      </c>
      <c r="AJ50" s="20">
        <f>'Dashboard Diagnóstico'!AJ14</f>
        <v>0</v>
      </c>
      <c r="AK50" s="7">
        <v>0</v>
      </c>
      <c r="AL50" s="8"/>
      <c r="AM50" s="7" t="e">
        <f>50-(50*COS(RADIANS(AK52)))</f>
        <v>#DIV/0!</v>
      </c>
      <c r="AN50" s="14" t="e">
        <f>50*SIN(RADIANS(AK52))</f>
        <v>#DIV/0!</v>
      </c>
      <c r="AO50" s="1"/>
      <c r="AP50" s="1"/>
      <c r="AQ50" s="1"/>
      <c r="AR50" s="1"/>
      <c r="AS50" s="1"/>
      <c r="AT50" s="1"/>
      <c r="AU50" s="1"/>
      <c r="AV50" s="1"/>
      <c r="AW50" s="27"/>
      <c r="AX50" s="27"/>
      <c r="AY50" s="27"/>
      <c r="AZ50" s="27"/>
    </row>
    <row r="51" spans="1:52" s="30" customFormat="1" x14ac:dyDescent="0.45">
      <c r="A51" s="113"/>
      <c r="B51" s="31"/>
      <c r="C51" s="152"/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  <c r="AA51" s="153"/>
      <c r="AB51" s="31"/>
      <c r="AC51" s="27"/>
      <c r="AD51" s="27"/>
      <c r="AE51" s="27"/>
      <c r="AF51" s="27"/>
      <c r="AG51" s="27"/>
      <c r="AH51" s="27"/>
      <c r="AI51" s="6" t="s">
        <v>7</v>
      </c>
      <c r="AJ51" s="20">
        <f>'Dashboard Diagnóstico'!AK14</f>
        <v>300</v>
      </c>
      <c r="AK51" s="7">
        <v>180</v>
      </c>
      <c r="AL51" s="8"/>
      <c r="AM51" s="7" t="e">
        <f>50-(2*COS(RADIANS(AK52+90)))</f>
        <v>#DIV/0!</v>
      </c>
      <c r="AN51" s="14" t="e">
        <f>2*SIN(RADIANS(AK52+90))</f>
        <v>#DIV/0!</v>
      </c>
      <c r="AO51" s="1"/>
      <c r="AP51" s="1"/>
      <c r="AQ51" s="1"/>
      <c r="AR51" s="1"/>
      <c r="AS51" s="1"/>
      <c r="AT51" s="1"/>
      <c r="AU51" s="1"/>
      <c r="AV51" s="1"/>
      <c r="AW51" s="27"/>
      <c r="AX51" s="27"/>
      <c r="AY51" s="27"/>
      <c r="AZ51" s="27"/>
    </row>
    <row r="52" spans="1:52" s="30" customFormat="1" x14ac:dyDescent="0.45">
      <c r="A52" s="113"/>
      <c r="B52" s="31"/>
      <c r="C52" s="152"/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31"/>
      <c r="AA52" s="153"/>
      <c r="AB52" s="31"/>
      <c r="AC52" s="27"/>
      <c r="AD52" s="27"/>
      <c r="AE52" s="27"/>
      <c r="AF52" s="27"/>
      <c r="AG52" s="27"/>
      <c r="AH52" s="27"/>
      <c r="AI52" s="6" t="s">
        <v>8</v>
      </c>
      <c r="AJ52" s="15" t="e">
        <f>I25</f>
        <v>#DIV/0!</v>
      </c>
      <c r="AK52" s="7" t="e">
        <f>((AJ52-AJ50)/(AJ51-AJ50))*180</f>
        <v>#DIV/0!</v>
      </c>
      <c r="AL52" s="8"/>
      <c r="AM52" s="7" t="e">
        <f>50-(2*COS(RADIANS(AK52-90)))</f>
        <v>#DIV/0!</v>
      </c>
      <c r="AN52" s="14" t="e">
        <f>2*SIN(RADIANS(AK52-90))</f>
        <v>#DIV/0!</v>
      </c>
      <c r="AO52" s="27"/>
      <c r="AP52" s="1"/>
      <c r="AQ52" s="1"/>
      <c r="AR52" s="1"/>
      <c r="AS52" s="1"/>
      <c r="AT52" s="1"/>
      <c r="AU52" s="1"/>
      <c r="AV52" s="1"/>
      <c r="AW52" s="27"/>
      <c r="AX52" s="27"/>
      <c r="AY52" s="27"/>
      <c r="AZ52" s="27"/>
    </row>
    <row r="53" spans="1:52" s="30" customFormat="1" x14ac:dyDescent="0.45">
      <c r="A53" s="113"/>
      <c r="B53" s="31"/>
      <c r="C53" s="152"/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  <c r="AA53" s="153"/>
      <c r="AB53" s="31"/>
      <c r="AC53" s="27"/>
      <c r="AD53" s="27"/>
      <c r="AE53" s="27"/>
      <c r="AF53" s="27"/>
      <c r="AG53" s="27"/>
      <c r="AH53" s="27"/>
      <c r="AI53" s="11" t="s">
        <v>9</v>
      </c>
      <c r="AJ53" s="20">
        <f>((AJ51-AJ50)/5)+AJ50</f>
        <v>60</v>
      </c>
      <c r="AK53" s="7"/>
      <c r="AL53" s="8"/>
      <c r="AM53" s="7" t="e">
        <f>AM50</f>
        <v>#DIV/0!</v>
      </c>
      <c r="AN53" s="14" t="e">
        <f>AN50</f>
        <v>#DIV/0!</v>
      </c>
      <c r="AO53" s="27"/>
      <c r="AP53" s="1"/>
      <c r="AQ53" s="1"/>
      <c r="AR53" s="1"/>
      <c r="AS53" s="1"/>
      <c r="AT53" s="1"/>
      <c r="AU53" s="1"/>
      <c r="AV53" s="1"/>
      <c r="AW53" s="27"/>
      <c r="AX53" s="27"/>
      <c r="AY53" s="27"/>
      <c r="AZ53" s="27"/>
    </row>
    <row r="54" spans="1:52" s="30" customFormat="1" x14ac:dyDescent="0.45">
      <c r="A54" s="113"/>
      <c r="B54" s="31"/>
      <c r="C54" s="152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153"/>
      <c r="AB54" s="31"/>
      <c r="AC54" s="27"/>
      <c r="AD54" s="27"/>
      <c r="AE54" s="27"/>
      <c r="AF54" s="27"/>
      <c r="AG54" s="27"/>
      <c r="AH54" s="27"/>
      <c r="AI54" s="11" t="s">
        <v>10</v>
      </c>
      <c r="AJ54" s="20">
        <f>((AJ51-AJ50)*2/5)+AJ50</f>
        <v>120</v>
      </c>
      <c r="AK54" s="7"/>
      <c r="AL54" s="8"/>
      <c r="AM54" s="7">
        <v>50</v>
      </c>
      <c r="AN54" s="14">
        <v>0</v>
      </c>
      <c r="AO54" s="27"/>
      <c r="AP54" s="1"/>
      <c r="AQ54" s="1"/>
      <c r="AR54" s="1"/>
      <c r="AS54" s="1"/>
      <c r="AT54" s="1"/>
      <c r="AU54" s="1"/>
      <c r="AV54" s="1"/>
      <c r="AW54" s="27"/>
      <c r="AX54" s="27"/>
      <c r="AY54" s="27"/>
      <c r="AZ54" s="27"/>
    </row>
    <row r="55" spans="1:52" s="30" customFormat="1" x14ac:dyDescent="0.45">
      <c r="A55" s="113"/>
      <c r="B55" s="31"/>
      <c r="C55" s="152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153"/>
      <c r="AB55" s="31"/>
      <c r="AC55" s="27"/>
      <c r="AD55" s="27"/>
      <c r="AE55" s="27"/>
      <c r="AF55" s="27"/>
      <c r="AG55" s="27"/>
      <c r="AH55" s="27"/>
      <c r="AI55" s="11" t="s">
        <v>11</v>
      </c>
      <c r="AJ55" s="20">
        <f>((AJ51-AJ50)*3/5) + AJ50</f>
        <v>180</v>
      </c>
      <c r="AK55" s="7"/>
      <c r="AL55" s="8"/>
      <c r="AM55" s="7"/>
      <c r="AN55" s="14"/>
      <c r="AO55" s="27"/>
      <c r="AP55" s="1"/>
      <c r="AQ55" s="1"/>
      <c r="AR55" s="1"/>
      <c r="AS55" s="1"/>
      <c r="AT55" s="1"/>
      <c r="AU55" s="1"/>
      <c r="AV55" s="1"/>
      <c r="AW55" s="27"/>
      <c r="AX55" s="27"/>
      <c r="AY55" s="27"/>
      <c r="AZ55" s="27"/>
    </row>
    <row r="56" spans="1:52" s="30" customFormat="1" x14ac:dyDescent="0.45">
      <c r="A56" s="113"/>
      <c r="B56" s="31"/>
      <c r="C56" s="152"/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153"/>
      <c r="AB56" s="31"/>
      <c r="AC56" s="27"/>
      <c r="AD56" s="27"/>
      <c r="AE56" s="27"/>
      <c r="AF56" s="27"/>
      <c r="AG56" s="27"/>
      <c r="AH56" s="27"/>
      <c r="AI56" s="16" t="s">
        <v>12</v>
      </c>
      <c r="AJ56" s="21">
        <f>((AJ51-AJ50)*4/5) + AJ50</f>
        <v>240</v>
      </c>
      <c r="AK56" s="17"/>
      <c r="AL56" s="18"/>
      <c r="AM56" s="17"/>
      <c r="AN56" s="19"/>
      <c r="AO56" s="27"/>
      <c r="AP56" s="1"/>
      <c r="AQ56" s="1"/>
      <c r="AR56" s="1"/>
      <c r="AS56" s="1"/>
      <c r="AT56" s="1"/>
      <c r="AU56" s="1"/>
      <c r="AV56" s="1"/>
      <c r="AW56" s="27"/>
      <c r="AX56" s="27"/>
      <c r="AY56" s="27"/>
      <c r="AZ56" s="27"/>
    </row>
    <row r="57" spans="1:52" s="30" customFormat="1" x14ac:dyDescent="0.45">
      <c r="A57" s="113"/>
      <c r="B57" s="31"/>
      <c r="C57" s="152"/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  <c r="AA57" s="153"/>
      <c r="AB57" s="31"/>
      <c r="AC57" s="27"/>
      <c r="AD57" s="27"/>
      <c r="AE57" s="27"/>
      <c r="AF57" s="27"/>
      <c r="AG57" s="27"/>
      <c r="AH57" s="27"/>
      <c r="AI57" s="1"/>
      <c r="AJ57" s="1"/>
      <c r="AK57" s="1"/>
      <c r="AL57" s="1"/>
      <c r="AM57" s="1"/>
      <c r="AN57" s="1"/>
      <c r="AO57" s="27"/>
      <c r="AP57" s="1"/>
      <c r="AQ57" s="1"/>
      <c r="AR57" s="1"/>
      <c r="AS57" s="1"/>
      <c r="AT57" s="1"/>
      <c r="AU57" s="1"/>
      <c r="AV57" s="1"/>
      <c r="AW57" s="27"/>
      <c r="AX57" s="27"/>
      <c r="AY57" s="27"/>
      <c r="AZ57" s="27"/>
    </row>
    <row r="58" spans="1:52" s="30" customFormat="1" x14ac:dyDescent="0.45">
      <c r="A58" s="113"/>
      <c r="B58" s="31"/>
      <c r="C58" s="152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153"/>
      <c r="AB58" s="31"/>
      <c r="AC58" s="27"/>
      <c r="AD58" s="27"/>
      <c r="AE58" s="27"/>
      <c r="AF58" s="27"/>
      <c r="AG58" s="27"/>
      <c r="AH58" s="27"/>
      <c r="AI58" s="2" t="str">
        <f>C26</f>
        <v>CMV (%)</v>
      </c>
      <c r="AJ58" s="3"/>
      <c r="AK58" s="3"/>
      <c r="AL58" s="4"/>
      <c r="AM58" s="25" t="s">
        <v>15</v>
      </c>
      <c r="AN58" s="5"/>
      <c r="AO58" s="27"/>
      <c r="AP58" s="27"/>
      <c r="AQ58" s="27"/>
      <c r="AR58" s="27"/>
      <c r="AS58" s="27"/>
      <c r="AT58" s="27"/>
      <c r="AU58" s="27"/>
      <c r="AV58" s="27"/>
      <c r="AW58" s="27"/>
      <c r="AX58" s="27"/>
      <c r="AY58" s="27"/>
      <c r="AZ58" s="27"/>
    </row>
    <row r="59" spans="1:52" s="30" customFormat="1" x14ac:dyDescent="0.45">
      <c r="A59" s="113"/>
      <c r="B59" s="31"/>
      <c r="C59" s="152"/>
      <c r="D59" s="31"/>
      <c r="E59" s="31"/>
      <c r="F59" s="31"/>
      <c r="G59" s="31"/>
      <c r="H59" s="31"/>
      <c r="I59" s="31"/>
      <c r="J59" s="31"/>
      <c r="K59" s="31"/>
      <c r="L59" s="31"/>
      <c r="M59" s="31"/>
      <c r="N59" s="31"/>
      <c r="O59" s="31"/>
      <c r="P59" s="31"/>
      <c r="Q59" s="31"/>
      <c r="R59" s="31"/>
      <c r="S59" s="31"/>
      <c r="T59" s="31"/>
      <c r="U59" s="31"/>
      <c r="V59" s="31"/>
      <c r="W59" s="31"/>
      <c r="X59" s="31"/>
      <c r="Y59" s="31"/>
      <c r="Z59" s="31"/>
      <c r="AA59" s="153"/>
      <c r="AB59" s="31"/>
      <c r="AC59" s="27"/>
      <c r="AD59" s="27"/>
      <c r="AE59" s="27"/>
      <c r="AF59" s="27"/>
      <c r="AG59" s="27"/>
      <c r="AH59" s="27"/>
      <c r="AI59" s="6"/>
      <c r="AJ59" s="7"/>
      <c r="AK59" s="7"/>
      <c r="AL59" s="8"/>
      <c r="AM59" s="9"/>
      <c r="AN59" s="10"/>
      <c r="AO59" s="27"/>
      <c r="AP59" s="27"/>
      <c r="AQ59" s="27"/>
      <c r="AR59" s="27"/>
      <c r="AS59" s="27"/>
      <c r="AT59" s="27"/>
      <c r="AU59" s="27"/>
      <c r="AV59" s="27"/>
      <c r="AW59" s="27"/>
      <c r="AX59" s="27"/>
      <c r="AY59" s="27"/>
      <c r="AZ59" s="27"/>
    </row>
    <row r="60" spans="1:52" s="30" customFormat="1" x14ac:dyDescent="0.45">
      <c r="A60" s="113"/>
      <c r="B60" s="31"/>
      <c r="C60" s="152"/>
      <c r="D60" s="31"/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31"/>
      <c r="Z60" s="31"/>
      <c r="AA60" s="153"/>
      <c r="AB60" s="31"/>
      <c r="AC60" s="27"/>
      <c r="AD60" s="27"/>
      <c r="AE60" s="27"/>
      <c r="AF60" s="27"/>
      <c r="AG60" s="27"/>
      <c r="AH60" s="27"/>
      <c r="AI60" s="11"/>
      <c r="AJ60" s="12" t="s">
        <v>0</v>
      </c>
      <c r="AK60" s="12" t="s">
        <v>1</v>
      </c>
      <c r="AL60" s="8"/>
      <c r="AM60" s="12" t="s">
        <v>2</v>
      </c>
      <c r="AN60" s="13" t="s">
        <v>3</v>
      </c>
      <c r="AO60" s="27"/>
      <c r="AP60" s="27"/>
      <c r="AQ60" s="27"/>
      <c r="AR60" s="27"/>
      <c r="AS60" s="27"/>
      <c r="AT60" s="27"/>
      <c r="AU60" s="27"/>
      <c r="AV60" s="27"/>
      <c r="AW60" s="27"/>
      <c r="AX60" s="27"/>
      <c r="AY60" s="27"/>
      <c r="AZ60" s="27"/>
    </row>
    <row r="61" spans="1:52" s="30" customFormat="1" x14ac:dyDescent="0.45">
      <c r="A61" s="113"/>
      <c r="B61" s="31"/>
      <c r="C61" s="152"/>
      <c r="D61" s="31"/>
      <c r="E61" s="31"/>
      <c r="F61" s="31"/>
      <c r="G61" s="31"/>
      <c r="H61" s="31"/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153"/>
      <c r="AB61" s="31"/>
      <c r="AC61" s="27"/>
      <c r="AD61" s="27"/>
      <c r="AE61" s="27"/>
      <c r="AF61" s="27"/>
      <c r="AG61" s="27"/>
      <c r="AH61" s="27"/>
      <c r="AI61" s="6" t="s">
        <v>6</v>
      </c>
      <c r="AJ61" s="20">
        <f>'Dashboard Diagnóstico'!AJ15</f>
        <v>20</v>
      </c>
      <c r="AK61" s="7">
        <v>0</v>
      </c>
      <c r="AL61" s="8"/>
      <c r="AM61" s="7" t="e">
        <f>50-(50*COS(RADIANS(AK63)))</f>
        <v>#VALUE!</v>
      </c>
      <c r="AN61" s="14" t="e">
        <f>50*SIN(RADIANS(AK63))</f>
        <v>#VALUE!</v>
      </c>
      <c r="AO61" s="27"/>
      <c r="AP61" s="27"/>
      <c r="AQ61" s="27"/>
      <c r="AR61" s="27"/>
      <c r="AS61" s="27"/>
      <c r="AT61" s="27"/>
      <c r="AU61" s="27"/>
      <c r="AV61" s="27"/>
      <c r="AW61" s="27"/>
      <c r="AX61" s="27"/>
      <c r="AY61" s="27"/>
      <c r="AZ61" s="27"/>
    </row>
    <row r="62" spans="1:52" s="30" customFormat="1" x14ac:dyDescent="0.45">
      <c r="A62" s="113"/>
      <c r="B62" s="31"/>
      <c r="C62" s="152"/>
      <c r="D62" s="31"/>
      <c r="E62" s="31"/>
      <c r="F62" s="31"/>
      <c r="G62" s="31"/>
      <c r="H62" s="31"/>
      <c r="I62" s="31"/>
      <c r="J62" s="31"/>
      <c r="K62" s="31"/>
      <c r="L62" s="31"/>
      <c r="M62" s="31"/>
      <c r="N62" s="31"/>
      <c r="O62" s="31"/>
      <c r="P62" s="31"/>
      <c r="Q62" s="31"/>
      <c r="R62" s="31"/>
      <c r="S62" s="31"/>
      <c r="T62" s="31"/>
      <c r="U62" s="31"/>
      <c r="V62" s="31"/>
      <c r="W62" s="31"/>
      <c r="X62" s="31"/>
      <c r="Y62" s="31"/>
      <c r="Z62" s="31"/>
      <c r="AA62" s="153"/>
      <c r="AB62" s="31"/>
      <c r="AC62" s="27"/>
      <c r="AD62" s="27"/>
      <c r="AE62" s="27"/>
      <c r="AF62" s="27"/>
      <c r="AG62" s="27"/>
      <c r="AH62" s="27"/>
      <c r="AI62" s="6" t="s">
        <v>7</v>
      </c>
      <c r="AJ62" s="20">
        <f>'Dashboard Diagnóstico'!AK15</f>
        <v>50</v>
      </c>
      <c r="AK62" s="7">
        <v>180</v>
      </c>
      <c r="AL62" s="8"/>
      <c r="AM62" s="7" t="e">
        <f>50-(2*COS(RADIANS(AK63+90)))</f>
        <v>#VALUE!</v>
      </c>
      <c r="AN62" s="14" t="e">
        <f>2*SIN(RADIANS(AK63+90))</f>
        <v>#VALUE!</v>
      </c>
      <c r="AO62" s="27"/>
      <c r="AP62" s="27"/>
      <c r="AQ62" s="27"/>
      <c r="AR62" s="27"/>
      <c r="AS62" s="27"/>
      <c r="AT62" s="27"/>
      <c r="AU62" s="27"/>
      <c r="AV62" s="27"/>
      <c r="AW62" s="27"/>
      <c r="AX62" s="27"/>
      <c r="AY62" s="27"/>
      <c r="AZ62" s="27"/>
    </row>
    <row r="63" spans="1:52" s="30" customFormat="1" x14ac:dyDescent="0.45">
      <c r="A63" s="113"/>
      <c r="B63" s="31"/>
      <c r="C63" s="152"/>
      <c r="D63" s="31"/>
      <c r="E63" s="31"/>
      <c r="F63" s="31"/>
      <c r="G63" s="31"/>
      <c r="H63" s="31"/>
      <c r="I63" s="31"/>
      <c r="J63" s="31"/>
      <c r="K63" s="31"/>
      <c r="L63" s="31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1"/>
      <c r="Z63" s="31"/>
      <c r="AA63" s="153"/>
      <c r="AB63" s="31"/>
      <c r="AC63" s="27"/>
      <c r="AD63" s="27"/>
      <c r="AE63" s="27"/>
      <c r="AF63" s="27"/>
      <c r="AG63" s="27"/>
      <c r="AH63" s="27"/>
      <c r="AI63" s="6" t="s">
        <v>8</v>
      </c>
      <c r="AJ63" s="15" t="e">
        <f>I26</f>
        <v>#VALUE!</v>
      </c>
      <c r="AK63" s="7" t="e">
        <f>((AJ63-AJ61)/(AJ62-AJ61))*180</f>
        <v>#VALUE!</v>
      </c>
      <c r="AL63" s="8"/>
      <c r="AM63" s="7" t="e">
        <f>50-(2*COS(RADIANS(AK63-90)))</f>
        <v>#VALUE!</v>
      </c>
      <c r="AN63" s="14" t="e">
        <f>2*SIN(RADIANS(AK63-90))</f>
        <v>#VALUE!</v>
      </c>
      <c r="AO63" s="27"/>
      <c r="AP63" s="27"/>
      <c r="AQ63" s="27"/>
      <c r="AR63" s="27"/>
      <c r="AS63" s="27"/>
      <c r="AT63" s="27"/>
      <c r="AU63" s="27"/>
      <c r="AV63" s="27"/>
      <c r="AW63" s="27"/>
      <c r="AX63" s="27"/>
      <c r="AY63" s="27"/>
      <c r="AZ63" s="27"/>
    </row>
    <row r="64" spans="1:52" s="30" customFormat="1" x14ac:dyDescent="0.45">
      <c r="A64" s="113"/>
      <c r="B64" s="31"/>
      <c r="C64" s="152"/>
      <c r="D64" s="31"/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1"/>
      <c r="Z64" s="31"/>
      <c r="AA64" s="153"/>
      <c r="AB64" s="31"/>
      <c r="AC64" s="27"/>
      <c r="AD64" s="27"/>
      <c r="AE64" s="27"/>
      <c r="AF64" s="27"/>
      <c r="AG64" s="27"/>
      <c r="AH64" s="27"/>
      <c r="AI64" s="11" t="s">
        <v>9</v>
      </c>
      <c r="AJ64" s="20">
        <f>((AJ62-AJ61)/5)+AJ61</f>
        <v>26</v>
      </c>
      <c r="AK64" s="7"/>
      <c r="AL64" s="8"/>
      <c r="AM64" s="7" t="e">
        <f>AM61</f>
        <v>#VALUE!</v>
      </c>
      <c r="AN64" s="14" t="e">
        <f>AN61</f>
        <v>#VALUE!</v>
      </c>
      <c r="AO64" s="27"/>
      <c r="AP64" s="27"/>
      <c r="AQ64" s="27"/>
      <c r="AR64" s="27"/>
      <c r="AS64" s="27"/>
      <c r="AT64" s="27"/>
      <c r="AU64" s="27"/>
      <c r="AV64" s="27"/>
      <c r="AW64" s="27"/>
      <c r="AX64" s="27"/>
      <c r="AY64" s="27"/>
      <c r="AZ64" s="27"/>
    </row>
    <row r="65" spans="1:52" s="30" customFormat="1" x14ac:dyDescent="0.45">
      <c r="A65" s="113"/>
      <c r="B65" s="31"/>
      <c r="C65" s="149"/>
      <c r="D65" s="150"/>
      <c r="E65" s="150"/>
      <c r="F65" s="150"/>
      <c r="G65" s="150"/>
      <c r="H65" s="150"/>
      <c r="I65" s="150"/>
      <c r="J65" s="150"/>
      <c r="K65" s="150"/>
      <c r="L65" s="150"/>
      <c r="M65" s="150"/>
      <c r="N65" s="150"/>
      <c r="O65" s="150"/>
      <c r="P65" s="150"/>
      <c r="Q65" s="150"/>
      <c r="R65" s="150"/>
      <c r="S65" s="150"/>
      <c r="T65" s="150"/>
      <c r="U65" s="150"/>
      <c r="V65" s="150"/>
      <c r="W65" s="150"/>
      <c r="X65" s="150"/>
      <c r="Y65" s="150"/>
      <c r="Z65" s="150"/>
      <c r="AA65" s="151"/>
      <c r="AB65" s="31"/>
      <c r="AC65" s="27"/>
      <c r="AD65" s="27"/>
      <c r="AE65" s="27"/>
      <c r="AF65" s="27"/>
      <c r="AG65" s="27"/>
      <c r="AH65" s="27"/>
      <c r="AI65" s="11" t="s">
        <v>10</v>
      </c>
      <c r="AJ65" s="20">
        <f>((AJ62-AJ61)*2/5)+AJ61</f>
        <v>32</v>
      </c>
      <c r="AK65" s="7"/>
      <c r="AL65" s="8"/>
      <c r="AM65" s="7">
        <v>50</v>
      </c>
      <c r="AN65" s="14">
        <v>0</v>
      </c>
      <c r="AO65" s="27"/>
      <c r="AP65" s="27"/>
      <c r="AQ65" s="27"/>
      <c r="AR65" s="27"/>
      <c r="AS65" s="27"/>
      <c r="AT65" s="27"/>
      <c r="AU65" s="27"/>
      <c r="AV65" s="27"/>
      <c r="AW65" s="27"/>
      <c r="AX65" s="27"/>
      <c r="AY65" s="27"/>
      <c r="AZ65" s="27"/>
    </row>
    <row r="66" spans="1:52" s="30" customFormat="1" x14ac:dyDescent="0.45">
      <c r="A66" s="113"/>
      <c r="B66" s="31"/>
      <c r="C66" s="152"/>
      <c r="D66" s="31"/>
      <c r="E66" s="31"/>
      <c r="F66" s="31"/>
      <c r="G66" s="31"/>
      <c r="H66" s="31"/>
      <c r="I66" s="31"/>
      <c r="J66" s="31"/>
      <c r="K66" s="31"/>
      <c r="L66" s="31"/>
      <c r="M66" s="31"/>
      <c r="N66" s="31"/>
      <c r="O66" s="31"/>
      <c r="P66" s="31"/>
      <c r="Q66" s="31"/>
      <c r="R66" s="31"/>
      <c r="S66" s="31"/>
      <c r="T66" s="31"/>
      <c r="U66" s="31"/>
      <c r="V66" s="31"/>
      <c r="W66" s="31"/>
      <c r="X66" s="31"/>
      <c r="Y66" s="31"/>
      <c r="Z66" s="31"/>
      <c r="AA66" s="153"/>
      <c r="AB66" s="31"/>
      <c r="AC66" s="27"/>
      <c r="AD66" s="27"/>
      <c r="AE66" s="27"/>
      <c r="AF66" s="27"/>
      <c r="AG66" s="27"/>
      <c r="AH66" s="27"/>
      <c r="AI66" s="11" t="s">
        <v>11</v>
      </c>
      <c r="AJ66" s="20">
        <f>((AJ62-AJ61)*3/5) + AJ61</f>
        <v>38</v>
      </c>
      <c r="AK66" s="7"/>
      <c r="AL66" s="8"/>
      <c r="AM66" s="7"/>
      <c r="AN66" s="14"/>
      <c r="AO66" s="27"/>
      <c r="AP66" s="27"/>
      <c r="AQ66" s="27"/>
      <c r="AR66" s="27"/>
      <c r="AS66" s="27"/>
      <c r="AT66" s="27"/>
      <c r="AU66" s="27"/>
      <c r="AV66" s="27"/>
      <c r="AW66" s="27"/>
      <c r="AX66" s="27"/>
      <c r="AY66" s="27"/>
      <c r="AZ66" s="27"/>
    </row>
    <row r="67" spans="1:52" s="30" customFormat="1" x14ac:dyDescent="0.45">
      <c r="A67" s="113"/>
      <c r="B67" s="31"/>
      <c r="C67" s="152"/>
      <c r="D67" s="31"/>
      <c r="E67" s="31"/>
      <c r="F67" s="31"/>
      <c r="G67" s="31"/>
      <c r="H67" s="31"/>
      <c r="I67" s="31"/>
      <c r="J67" s="31"/>
      <c r="K67" s="31"/>
      <c r="L67" s="31"/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31"/>
      <c r="Z67" s="31"/>
      <c r="AA67" s="153"/>
      <c r="AB67" s="31"/>
      <c r="AC67" s="27"/>
      <c r="AD67" s="27"/>
      <c r="AE67" s="27"/>
      <c r="AF67" s="27"/>
      <c r="AG67" s="27"/>
      <c r="AH67" s="27"/>
      <c r="AI67" s="16" t="s">
        <v>12</v>
      </c>
      <c r="AJ67" s="21">
        <f>((AJ62-AJ61)*4/5) + AJ61</f>
        <v>44</v>
      </c>
      <c r="AK67" s="17"/>
      <c r="AL67" s="18"/>
      <c r="AM67" s="17"/>
      <c r="AN67" s="19"/>
      <c r="AO67" s="27"/>
      <c r="AP67" s="27"/>
      <c r="AQ67" s="27"/>
      <c r="AR67" s="27"/>
      <c r="AS67" s="27"/>
      <c r="AT67" s="27"/>
      <c r="AU67" s="27"/>
      <c r="AV67" s="27"/>
      <c r="AW67" s="27"/>
      <c r="AX67" s="27"/>
      <c r="AY67" s="27"/>
      <c r="AZ67" s="27"/>
    </row>
    <row r="68" spans="1:52" s="30" customFormat="1" x14ac:dyDescent="0.45">
      <c r="A68" s="113"/>
      <c r="B68" s="31"/>
      <c r="C68" s="152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  <c r="U68" s="31"/>
      <c r="V68" s="31"/>
      <c r="W68" s="31"/>
      <c r="X68" s="31"/>
      <c r="Y68" s="31"/>
      <c r="Z68" s="31"/>
      <c r="AA68" s="153"/>
      <c r="AB68" s="31"/>
      <c r="AC68" s="27"/>
      <c r="AD68" s="27"/>
      <c r="AE68" s="27"/>
      <c r="AF68" s="27"/>
      <c r="AG68" s="27"/>
      <c r="AH68" s="27"/>
      <c r="AI68" s="1"/>
      <c r="AJ68" s="1"/>
      <c r="AK68" s="1"/>
      <c r="AL68" s="1"/>
      <c r="AM68" s="1"/>
      <c r="AN68" s="1"/>
      <c r="AO68" s="27"/>
      <c r="AP68" s="27"/>
      <c r="AQ68" s="27"/>
      <c r="AR68" s="27"/>
      <c r="AS68" s="27"/>
      <c r="AT68" s="27"/>
      <c r="AU68" s="27"/>
      <c r="AV68" s="27"/>
      <c r="AW68" s="27"/>
      <c r="AX68" s="27"/>
      <c r="AY68" s="27"/>
      <c r="AZ68" s="27"/>
    </row>
    <row r="69" spans="1:52" s="30" customFormat="1" x14ac:dyDescent="0.45">
      <c r="A69" s="113"/>
      <c r="B69" s="31"/>
      <c r="C69" s="152"/>
      <c r="D69" s="31"/>
      <c r="E69" s="31"/>
      <c r="F69" s="31"/>
      <c r="G69" s="31"/>
      <c r="H69" s="31"/>
      <c r="I69" s="31"/>
      <c r="J69" s="31"/>
      <c r="K69" s="31"/>
      <c r="L69" s="31"/>
      <c r="M69" s="31"/>
      <c r="N69" s="31"/>
      <c r="O69" s="31"/>
      <c r="P69" s="31"/>
      <c r="Q69" s="31"/>
      <c r="R69" s="31"/>
      <c r="S69" s="31"/>
      <c r="T69" s="31"/>
      <c r="U69" s="31"/>
      <c r="V69" s="31"/>
      <c r="W69" s="31"/>
      <c r="X69" s="31"/>
      <c r="Y69" s="31"/>
      <c r="Z69" s="31"/>
      <c r="AA69" s="153"/>
      <c r="AB69" s="31"/>
      <c r="AC69" s="27"/>
      <c r="AD69" s="27"/>
      <c r="AE69" s="27"/>
      <c r="AF69" s="27"/>
      <c r="AG69" s="27"/>
      <c r="AH69" s="27"/>
      <c r="AI69" s="2" t="str">
        <f>C27</f>
        <v>Ticket Médio (R$)</v>
      </c>
      <c r="AJ69" s="3"/>
      <c r="AK69" s="3"/>
      <c r="AL69" s="4"/>
      <c r="AM69" s="25" t="s">
        <v>15</v>
      </c>
      <c r="AN69" s="5"/>
      <c r="AO69" s="27"/>
      <c r="AP69" s="27"/>
      <c r="AQ69" s="27"/>
      <c r="AR69" s="27"/>
      <c r="AS69" s="27"/>
      <c r="AT69" s="27"/>
      <c r="AU69" s="27"/>
      <c r="AV69" s="27"/>
      <c r="AW69" s="27"/>
      <c r="AX69" s="27"/>
      <c r="AY69" s="27"/>
      <c r="AZ69" s="27"/>
    </row>
    <row r="70" spans="1:52" s="30" customFormat="1" x14ac:dyDescent="0.45">
      <c r="A70" s="113"/>
      <c r="B70" s="31"/>
      <c r="C70" s="152"/>
      <c r="D70" s="31"/>
      <c r="E70" s="31"/>
      <c r="F70" s="31"/>
      <c r="G70" s="31"/>
      <c r="H70" s="31"/>
      <c r="I70" s="31"/>
      <c r="J70" s="31"/>
      <c r="K70" s="31"/>
      <c r="L70" s="31"/>
      <c r="M70" s="31"/>
      <c r="N70" s="31"/>
      <c r="O70" s="31"/>
      <c r="P70" s="31"/>
      <c r="Q70" s="31"/>
      <c r="R70" s="31"/>
      <c r="S70" s="31"/>
      <c r="T70" s="31"/>
      <c r="U70" s="31"/>
      <c r="V70" s="31"/>
      <c r="W70" s="31"/>
      <c r="X70" s="31"/>
      <c r="Y70" s="31"/>
      <c r="Z70" s="31"/>
      <c r="AA70" s="153"/>
      <c r="AB70" s="31"/>
      <c r="AC70" s="27"/>
      <c r="AD70" s="27"/>
      <c r="AE70" s="27"/>
      <c r="AF70" s="27"/>
      <c r="AG70" s="27"/>
      <c r="AH70" s="27"/>
      <c r="AI70" s="6"/>
      <c r="AJ70" s="7"/>
      <c r="AK70" s="7"/>
      <c r="AL70" s="8"/>
      <c r="AM70" s="9"/>
      <c r="AN70" s="10"/>
      <c r="AO70" s="27"/>
      <c r="AP70" s="27"/>
      <c r="AQ70" s="27"/>
      <c r="AR70" s="27"/>
      <c r="AS70" s="27"/>
      <c r="AT70" s="27"/>
      <c r="AU70" s="27"/>
      <c r="AV70" s="27"/>
      <c r="AW70" s="27"/>
      <c r="AX70" s="27"/>
      <c r="AY70" s="27"/>
      <c r="AZ70" s="27"/>
    </row>
    <row r="71" spans="1:52" s="30" customFormat="1" x14ac:dyDescent="0.45">
      <c r="A71" s="113"/>
      <c r="B71" s="31"/>
      <c r="C71" s="152"/>
      <c r="D71" s="31"/>
      <c r="E71" s="31"/>
      <c r="F71" s="31"/>
      <c r="G71" s="31"/>
      <c r="H71" s="31"/>
      <c r="I71" s="31"/>
      <c r="J71" s="31"/>
      <c r="K71" s="31"/>
      <c r="L71" s="31"/>
      <c r="M71" s="31"/>
      <c r="N71" s="31"/>
      <c r="O71" s="31"/>
      <c r="P71" s="31"/>
      <c r="Q71" s="31"/>
      <c r="R71" s="31"/>
      <c r="S71" s="31"/>
      <c r="T71" s="31"/>
      <c r="U71" s="31"/>
      <c r="V71" s="31"/>
      <c r="W71" s="31"/>
      <c r="X71" s="31"/>
      <c r="Y71" s="31"/>
      <c r="Z71" s="31"/>
      <c r="AA71" s="153"/>
      <c r="AB71" s="31"/>
      <c r="AC71" s="27"/>
      <c r="AD71" s="27"/>
      <c r="AE71" s="27"/>
      <c r="AF71" s="27"/>
      <c r="AG71" s="27"/>
      <c r="AH71" s="27"/>
      <c r="AI71" s="11"/>
      <c r="AJ71" s="12" t="s">
        <v>0</v>
      </c>
      <c r="AK71" s="12" t="s">
        <v>1</v>
      </c>
      <c r="AL71" s="8"/>
      <c r="AM71" s="12" t="s">
        <v>2</v>
      </c>
      <c r="AN71" s="13" t="s">
        <v>3</v>
      </c>
      <c r="AO71" s="27"/>
      <c r="AP71" s="27"/>
      <c r="AQ71" s="27"/>
      <c r="AR71" s="27"/>
      <c r="AS71" s="27"/>
      <c r="AT71" s="27"/>
      <c r="AU71" s="27"/>
      <c r="AV71" s="27"/>
      <c r="AW71" s="27"/>
      <c r="AX71" s="27"/>
      <c r="AY71" s="27"/>
      <c r="AZ71" s="27"/>
    </row>
    <row r="72" spans="1:52" s="30" customFormat="1" x14ac:dyDescent="0.45">
      <c r="A72" s="113"/>
      <c r="B72" s="31"/>
      <c r="C72" s="152"/>
      <c r="D72" s="31"/>
      <c r="E72" s="31"/>
      <c r="F72" s="31"/>
      <c r="G72" s="31"/>
      <c r="H72" s="31"/>
      <c r="I72" s="31"/>
      <c r="J72" s="31"/>
      <c r="K72" s="31"/>
      <c r="L72" s="31"/>
      <c r="M72" s="31"/>
      <c r="N72" s="31"/>
      <c r="O72" s="31"/>
      <c r="P72" s="31"/>
      <c r="Q72" s="31"/>
      <c r="R72" s="31"/>
      <c r="S72" s="31"/>
      <c r="T72" s="31"/>
      <c r="U72" s="31"/>
      <c r="V72" s="31"/>
      <c r="W72" s="31"/>
      <c r="X72" s="31"/>
      <c r="Y72" s="31"/>
      <c r="Z72" s="31"/>
      <c r="AA72" s="153"/>
      <c r="AB72" s="31"/>
      <c r="AC72" s="27"/>
      <c r="AD72" s="27"/>
      <c r="AE72" s="27"/>
      <c r="AF72" s="27"/>
      <c r="AG72" s="27"/>
      <c r="AH72" s="27"/>
      <c r="AI72" s="6" t="s">
        <v>6</v>
      </c>
      <c r="AJ72" s="20">
        <f>'Dashboard Diagnóstico'!AJ16</f>
        <v>80</v>
      </c>
      <c r="AK72" s="7">
        <v>0</v>
      </c>
      <c r="AL72" s="8"/>
      <c r="AM72" s="7" t="e">
        <f>50-(50*COS(RADIANS(AK74)))</f>
        <v>#DIV/0!</v>
      </c>
      <c r="AN72" s="14" t="e">
        <f>50*SIN(RADIANS(AK74))</f>
        <v>#DIV/0!</v>
      </c>
      <c r="AO72" s="27"/>
      <c r="AP72" s="27"/>
      <c r="AQ72" s="27"/>
      <c r="AR72" s="27"/>
      <c r="AS72" s="27"/>
      <c r="AT72" s="27"/>
      <c r="AU72" s="27"/>
      <c r="AV72" s="27"/>
      <c r="AW72" s="27"/>
      <c r="AX72" s="27"/>
      <c r="AY72" s="27"/>
      <c r="AZ72" s="27"/>
    </row>
    <row r="73" spans="1:52" s="30" customFormat="1" x14ac:dyDescent="0.45">
      <c r="A73" s="113"/>
      <c r="B73" s="31"/>
      <c r="C73" s="152"/>
      <c r="D73" s="31"/>
      <c r="E73" s="31"/>
      <c r="F73" s="31"/>
      <c r="G73" s="31"/>
      <c r="H73" s="31"/>
      <c r="I73" s="31"/>
      <c r="J73" s="31"/>
      <c r="K73" s="31"/>
      <c r="L73" s="31"/>
      <c r="M73" s="31"/>
      <c r="N73" s="31"/>
      <c r="O73" s="31"/>
      <c r="P73" s="31"/>
      <c r="Q73" s="31"/>
      <c r="R73" s="31"/>
      <c r="S73" s="31"/>
      <c r="T73" s="31"/>
      <c r="U73" s="31"/>
      <c r="V73" s="31"/>
      <c r="W73" s="31"/>
      <c r="X73" s="31"/>
      <c r="Y73" s="31"/>
      <c r="Z73" s="31"/>
      <c r="AA73" s="153"/>
      <c r="AB73" s="31"/>
      <c r="AC73" s="27"/>
      <c r="AD73" s="27"/>
      <c r="AE73" s="27"/>
      <c r="AF73" s="27"/>
      <c r="AG73" s="27"/>
      <c r="AH73" s="27"/>
      <c r="AI73" s="6" t="s">
        <v>7</v>
      </c>
      <c r="AJ73" s="20">
        <f>'Dashboard Diagnóstico'!AK16</f>
        <v>140</v>
      </c>
      <c r="AK73" s="7">
        <v>180</v>
      </c>
      <c r="AL73" s="8"/>
      <c r="AM73" s="7" t="e">
        <f>50-(2*COS(RADIANS(AK74+90)))</f>
        <v>#DIV/0!</v>
      </c>
      <c r="AN73" s="14" t="e">
        <f>2*SIN(RADIANS(AK74+90))</f>
        <v>#DIV/0!</v>
      </c>
      <c r="AO73" s="27"/>
      <c r="AP73" s="27"/>
      <c r="AQ73" s="27"/>
      <c r="AR73" s="27"/>
      <c r="AS73" s="27"/>
      <c r="AT73" s="27"/>
      <c r="AU73" s="27"/>
      <c r="AV73" s="27"/>
      <c r="AW73" s="27"/>
      <c r="AX73" s="27"/>
      <c r="AY73" s="27"/>
      <c r="AZ73" s="27"/>
    </row>
    <row r="74" spans="1:52" s="30" customFormat="1" x14ac:dyDescent="0.45">
      <c r="A74" s="113"/>
      <c r="B74" s="31"/>
      <c r="C74" s="152"/>
      <c r="D74" s="31"/>
      <c r="E74" s="31"/>
      <c r="F74" s="31"/>
      <c r="G74" s="31"/>
      <c r="H74" s="31"/>
      <c r="I74" s="31"/>
      <c r="J74" s="31"/>
      <c r="K74" s="31"/>
      <c r="L74" s="31"/>
      <c r="M74" s="31"/>
      <c r="N74" s="31"/>
      <c r="O74" s="31"/>
      <c r="P74" s="31"/>
      <c r="Q74" s="31"/>
      <c r="R74" s="31"/>
      <c r="S74" s="31"/>
      <c r="T74" s="31"/>
      <c r="U74" s="31"/>
      <c r="V74" s="31"/>
      <c r="W74" s="31"/>
      <c r="X74" s="31"/>
      <c r="Y74" s="31"/>
      <c r="Z74" s="31"/>
      <c r="AA74" s="153"/>
      <c r="AB74" s="31"/>
      <c r="AC74" s="27"/>
      <c r="AD74" s="27"/>
      <c r="AE74" s="27"/>
      <c r="AF74" s="27"/>
      <c r="AG74" s="27"/>
      <c r="AH74" s="27"/>
      <c r="AI74" s="6" t="s">
        <v>8</v>
      </c>
      <c r="AJ74" s="15" t="e">
        <f>I27</f>
        <v>#DIV/0!</v>
      </c>
      <c r="AK74" s="7" t="e">
        <f>((AJ74-AJ72)/(AJ73-AJ72))*180</f>
        <v>#DIV/0!</v>
      </c>
      <c r="AL74" s="8"/>
      <c r="AM74" s="7" t="e">
        <f>50-(2*COS(RADIANS(AK74-90)))</f>
        <v>#DIV/0!</v>
      </c>
      <c r="AN74" s="14" t="e">
        <f>2*SIN(RADIANS(AK74-90))</f>
        <v>#DIV/0!</v>
      </c>
      <c r="AO74" s="27"/>
      <c r="AP74" s="27"/>
      <c r="AQ74" s="27"/>
      <c r="AR74" s="27"/>
      <c r="AS74" s="27"/>
      <c r="AT74" s="27"/>
      <c r="AU74" s="27"/>
      <c r="AV74" s="27"/>
      <c r="AW74" s="27"/>
      <c r="AX74" s="27"/>
      <c r="AY74" s="27"/>
      <c r="AZ74" s="27"/>
    </row>
    <row r="75" spans="1:52" s="30" customFormat="1" x14ac:dyDescent="0.45">
      <c r="A75" s="113"/>
      <c r="B75" s="31"/>
      <c r="C75" s="152"/>
      <c r="D75" s="31"/>
      <c r="E75" s="31"/>
      <c r="F75" s="31"/>
      <c r="G75" s="31"/>
      <c r="H75" s="31"/>
      <c r="I75" s="31"/>
      <c r="J75" s="31"/>
      <c r="K75" s="31"/>
      <c r="L75" s="31"/>
      <c r="M75" s="31"/>
      <c r="N75" s="31"/>
      <c r="O75" s="31"/>
      <c r="P75" s="31"/>
      <c r="Q75" s="31"/>
      <c r="R75" s="31"/>
      <c r="S75" s="31"/>
      <c r="T75" s="31"/>
      <c r="U75" s="31"/>
      <c r="V75" s="31"/>
      <c r="W75" s="31"/>
      <c r="X75" s="31"/>
      <c r="Y75" s="31"/>
      <c r="Z75" s="31"/>
      <c r="AA75" s="153"/>
      <c r="AB75" s="31"/>
      <c r="AC75" s="27"/>
      <c r="AD75" s="27"/>
      <c r="AE75" s="27"/>
      <c r="AF75" s="27"/>
      <c r="AG75" s="27"/>
      <c r="AH75" s="27"/>
      <c r="AI75" s="11" t="s">
        <v>9</v>
      </c>
      <c r="AJ75" s="20">
        <f>((AJ73-AJ72)/5)+AJ72</f>
        <v>92</v>
      </c>
      <c r="AK75" s="7"/>
      <c r="AL75" s="8"/>
      <c r="AM75" s="7" t="e">
        <f>AM72</f>
        <v>#DIV/0!</v>
      </c>
      <c r="AN75" s="14" t="e">
        <f>AN72</f>
        <v>#DIV/0!</v>
      </c>
      <c r="AO75" s="27"/>
      <c r="AP75" s="27"/>
      <c r="AQ75" s="27"/>
      <c r="AR75" s="27"/>
      <c r="AS75" s="27"/>
      <c r="AT75" s="27"/>
      <c r="AU75" s="27"/>
      <c r="AV75" s="27"/>
      <c r="AW75" s="27"/>
      <c r="AX75" s="27"/>
      <c r="AY75" s="27"/>
      <c r="AZ75" s="27"/>
    </row>
    <row r="76" spans="1:52" s="30" customFormat="1" x14ac:dyDescent="0.45">
      <c r="A76" s="113"/>
      <c r="B76" s="31"/>
      <c r="C76" s="152"/>
      <c r="D76" s="31"/>
      <c r="E76" s="31"/>
      <c r="F76" s="31"/>
      <c r="G76" s="31"/>
      <c r="H76" s="31"/>
      <c r="I76" s="31"/>
      <c r="J76" s="31"/>
      <c r="K76" s="31"/>
      <c r="L76" s="31"/>
      <c r="M76" s="31"/>
      <c r="N76" s="31"/>
      <c r="O76" s="31"/>
      <c r="P76" s="31"/>
      <c r="Q76" s="31"/>
      <c r="R76" s="31"/>
      <c r="S76" s="31"/>
      <c r="T76" s="31"/>
      <c r="U76" s="31"/>
      <c r="V76" s="31"/>
      <c r="W76" s="31"/>
      <c r="X76" s="31"/>
      <c r="Y76" s="31"/>
      <c r="Z76" s="31"/>
      <c r="AA76" s="153"/>
      <c r="AB76" s="31"/>
      <c r="AC76" s="27"/>
      <c r="AD76" s="27"/>
      <c r="AE76" s="27"/>
      <c r="AF76" s="27"/>
      <c r="AG76" s="27"/>
      <c r="AH76" s="27"/>
      <c r="AI76" s="11" t="s">
        <v>10</v>
      </c>
      <c r="AJ76" s="20">
        <f>((AJ73-AJ72)*2/5)+AJ72</f>
        <v>104</v>
      </c>
      <c r="AK76" s="7"/>
      <c r="AL76" s="8"/>
      <c r="AM76" s="7">
        <v>50</v>
      </c>
      <c r="AN76" s="14">
        <v>0</v>
      </c>
      <c r="AO76" s="27"/>
      <c r="AP76" s="27"/>
      <c r="AQ76" s="27"/>
      <c r="AR76" s="27"/>
      <c r="AS76" s="27"/>
      <c r="AT76" s="27"/>
      <c r="AU76" s="27"/>
      <c r="AV76" s="27"/>
      <c r="AW76" s="27"/>
      <c r="AX76" s="27"/>
      <c r="AY76" s="27"/>
      <c r="AZ76" s="27"/>
    </row>
    <row r="77" spans="1:52" s="30" customFormat="1" x14ac:dyDescent="0.45">
      <c r="A77" s="113"/>
      <c r="B77" s="31"/>
      <c r="C77" s="152"/>
      <c r="D77" s="31"/>
      <c r="E77" s="31"/>
      <c r="F77" s="31"/>
      <c r="G77" s="31"/>
      <c r="H77" s="31"/>
      <c r="I77" s="31"/>
      <c r="J77" s="31"/>
      <c r="K77" s="31"/>
      <c r="L77" s="31"/>
      <c r="M77" s="31"/>
      <c r="N77" s="31"/>
      <c r="O77" s="31"/>
      <c r="P77" s="31"/>
      <c r="Q77" s="31"/>
      <c r="R77" s="31"/>
      <c r="S77" s="31"/>
      <c r="T77" s="31"/>
      <c r="U77" s="31"/>
      <c r="V77" s="31"/>
      <c r="W77" s="31"/>
      <c r="X77" s="31"/>
      <c r="Y77" s="31"/>
      <c r="Z77" s="31"/>
      <c r="AA77" s="153"/>
      <c r="AB77" s="31"/>
      <c r="AC77" s="27"/>
      <c r="AD77" s="27"/>
      <c r="AE77" s="27"/>
      <c r="AF77" s="27"/>
      <c r="AG77" s="27"/>
      <c r="AH77" s="27"/>
      <c r="AI77" s="11" t="s">
        <v>11</v>
      </c>
      <c r="AJ77" s="20">
        <f>((AJ73-AJ72)*3/5) + AJ72</f>
        <v>116</v>
      </c>
      <c r="AK77" s="7"/>
      <c r="AL77" s="8"/>
      <c r="AM77" s="7"/>
      <c r="AN77" s="14"/>
      <c r="AO77" s="27"/>
      <c r="AP77" s="27"/>
      <c r="AQ77" s="27"/>
      <c r="AR77" s="27"/>
      <c r="AS77" s="27"/>
      <c r="AT77" s="27"/>
      <c r="AU77" s="27"/>
      <c r="AV77" s="27"/>
      <c r="AW77" s="27"/>
      <c r="AX77" s="27"/>
      <c r="AY77" s="27"/>
      <c r="AZ77" s="27"/>
    </row>
    <row r="78" spans="1:52" s="30" customFormat="1" x14ac:dyDescent="0.45">
      <c r="A78" s="113"/>
      <c r="B78" s="31"/>
      <c r="C78" s="152"/>
      <c r="D78" s="31"/>
      <c r="E78" s="31"/>
      <c r="F78" s="31"/>
      <c r="G78" s="31"/>
      <c r="H78" s="31"/>
      <c r="I78" s="31"/>
      <c r="J78" s="31"/>
      <c r="K78" s="31"/>
      <c r="L78" s="31"/>
      <c r="M78" s="31"/>
      <c r="N78" s="31"/>
      <c r="O78" s="31"/>
      <c r="P78" s="31"/>
      <c r="Q78" s="31"/>
      <c r="R78" s="31"/>
      <c r="S78" s="31"/>
      <c r="T78" s="31"/>
      <c r="U78" s="31"/>
      <c r="V78" s="31"/>
      <c r="W78" s="31"/>
      <c r="X78" s="31"/>
      <c r="Y78" s="31"/>
      <c r="Z78" s="31"/>
      <c r="AA78" s="153"/>
      <c r="AB78" s="31"/>
      <c r="AC78" s="27"/>
      <c r="AD78" s="27"/>
      <c r="AE78" s="27"/>
      <c r="AF78" s="27"/>
      <c r="AG78" s="27"/>
      <c r="AH78" s="27"/>
      <c r="AI78" s="16" t="s">
        <v>12</v>
      </c>
      <c r="AJ78" s="21">
        <f>((AJ73-AJ72)*4/5) + AJ72</f>
        <v>128</v>
      </c>
      <c r="AK78" s="17"/>
      <c r="AL78" s="18"/>
      <c r="AM78" s="17"/>
      <c r="AN78" s="19"/>
      <c r="AO78" s="27"/>
      <c r="AP78" s="27"/>
      <c r="AQ78" s="27"/>
      <c r="AR78" s="27"/>
      <c r="AS78" s="27"/>
      <c r="AT78" s="27"/>
      <c r="AU78" s="27"/>
      <c r="AV78" s="27"/>
      <c r="AW78" s="27"/>
      <c r="AX78" s="27"/>
      <c r="AY78" s="27"/>
      <c r="AZ78" s="27"/>
    </row>
    <row r="79" spans="1:52" s="30" customFormat="1" x14ac:dyDescent="0.45">
      <c r="A79" s="113"/>
      <c r="B79" s="31"/>
      <c r="C79" s="152"/>
      <c r="D79" s="31"/>
      <c r="E79" s="31"/>
      <c r="F79" s="31"/>
      <c r="G79" s="31"/>
      <c r="H79" s="31"/>
      <c r="I79" s="31"/>
      <c r="J79" s="31"/>
      <c r="K79" s="31"/>
      <c r="L79" s="31"/>
      <c r="M79" s="31"/>
      <c r="N79" s="31"/>
      <c r="O79" s="31"/>
      <c r="P79" s="31"/>
      <c r="Q79" s="31"/>
      <c r="R79" s="31"/>
      <c r="S79" s="31"/>
      <c r="T79" s="31"/>
      <c r="U79" s="31"/>
      <c r="V79" s="31"/>
      <c r="W79" s="31"/>
      <c r="X79" s="31"/>
      <c r="Y79" s="31"/>
      <c r="Z79" s="31"/>
      <c r="AA79" s="153"/>
      <c r="AB79" s="31"/>
      <c r="AC79" s="27"/>
      <c r="AD79" s="27"/>
      <c r="AE79" s="27"/>
      <c r="AF79" s="27"/>
      <c r="AG79" s="27"/>
      <c r="AH79" s="27"/>
      <c r="AI79" s="1"/>
      <c r="AJ79" s="1"/>
      <c r="AK79" s="1"/>
      <c r="AL79" s="1"/>
      <c r="AM79" s="1"/>
      <c r="AN79" s="1"/>
      <c r="AO79" s="27"/>
      <c r="AP79" s="27"/>
      <c r="AQ79" s="27"/>
      <c r="AR79" s="27"/>
      <c r="AS79" s="27"/>
      <c r="AT79" s="27"/>
      <c r="AU79" s="27"/>
      <c r="AV79" s="27"/>
      <c r="AW79" s="27"/>
      <c r="AX79" s="27"/>
      <c r="AY79" s="27"/>
      <c r="AZ79" s="27"/>
    </row>
    <row r="80" spans="1:52" s="30" customFormat="1" x14ac:dyDescent="0.45">
      <c r="A80" s="113"/>
      <c r="B80" s="31"/>
      <c r="C80" s="149"/>
      <c r="D80" s="150"/>
      <c r="E80" s="150"/>
      <c r="F80" s="150"/>
      <c r="G80" s="150"/>
      <c r="H80" s="150"/>
      <c r="I80" s="150"/>
      <c r="J80" s="150"/>
      <c r="K80" s="150"/>
      <c r="L80" s="150"/>
      <c r="M80" s="150"/>
      <c r="N80" s="150"/>
      <c r="O80" s="150"/>
      <c r="P80" s="150"/>
      <c r="Q80" s="150"/>
      <c r="R80" s="150"/>
      <c r="S80" s="150"/>
      <c r="T80" s="150"/>
      <c r="U80" s="150"/>
      <c r="V80" s="150"/>
      <c r="W80" s="150"/>
      <c r="X80" s="150"/>
      <c r="Y80" s="150"/>
      <c r="Z80" s="150"/>
      <c r="AA80" s="151"/>
      <c r="AB80" s="31"/>
      <c r="AC80" s="27"/>
      <c r="AD80" s="27"/>
      <c r="AE80" s="27"/>
      <c r="AF80" s="27"/>
      <c r="AG80" s="27"/>
      <c r="AH80" s="27"/>
      <c r="AI80" s="2" t="str">
        <f>C28</f>
        <v>Gastos com Pessoal (%)</v>
      </c>
      <c r="AJ80" s="3"/>
      <c r="AK80" s="3"/>
      <c r="AL80" s="4"/>
      <c r="AM80" s="25" t="s">
        <v>15</v>
      </c>
      <c r="AN80" s="5"/>
      <c r="AO80" s="27"/>
      <c r="AP80" s="2" t="str">
        <f>AI30</f>
        <v>Saldo de Caixa Médio R$ (x1.000)</v>
      </c>
      <c r="AQ80" s="3"/>
      <c r="AR80" s="3"/>
      <c r="AS80" s="4"/>
      <c r="AT80" s="25" t="s">
        <v>15</v>
      </c>
      <c r="AU80" s="5"/>
      <c r="AV80" s="27"/>
      <c r="AW80" s="27"/>
      <c r="AX80" s="27"/>
      <c r="AY80" s="27"/>
      <c r="AZ80" s="27"/>
    </row>
    <row r="81" spans="1:52" s="30" customFormat="1" x14ac:dyDescent="0.45">
      <c r="A81" s="113"/>
      <c r="B81" s="31"/>
      <c r="C81" s="152"/>
      <c r="D81" s="31"/>
      <c r="E81" s="31"/>
      <c r="F81" s="31"/>
      <c r="G81" s="31"/>
      <c r="H81" s="31"/>
      <c r="I81" s="31"/>
      <c r="J81" s="31"/>
      <c r="K81" s="31"/>
      <c r="L81" s="31"/>
      <c r="M81" s="31"/>
      <c r="N81" s="31"/>
      <c r="O81" s="31"/>
      <c r="P81" s="31"/>
      <c r="Q81" s="31"/>
      <c r="R81" s="31"/>
      <c r="S81" s="31"/>
      <c r="T81" s="31"/>
      <c r="U81" s="31"/>
      <c r="V81" s="31"/>
      <c r="W81" s="31"/>
      <c r="X81" s="31"/>
      <c r="Y81" s="31"/>
      <c r="Z81" s="31"/>
      <c r="AA81" s="153"/>
      <c r="AB81" s="31"/>
      <c r="AC81" s="27"/>
      <c r="AD81" s="27"/>
      <c r="AE81" s="27"/>
      <c r="AF81" s="27"/>
      <c r="AG81" s="27"/>
      <c r="AH81" s="27"/>
      <c r="AI81" s="6"/>
      <c r="AJ81" s="7"/>
      <c r="AK81" s="7"/>
      <c r="AL81" s="8"/>
      <c r="AM81" s="9"/>
      <c r="AN81" s="10"/>
      <c r="AO81" s="27"/>
      <c r="AP81" s="6"/>
      <c r="AQ81" s="7"/>
      <c r="AR81" s="7"/>
      <c r="AS81" s="8"/>
      <c r="AT81" s="9"/>
      <c r="AU81" s="10"/>
      <c r="AV81" s="27"/>
      <c r="AW81" s="27"/>
      <c r="AX81" s="27"/>
      <c r="AY81" s="27"/>
      <c r="AZ81" s="27"/>
    </row>
    <row r="82" spans="1:52" s="30" customFormat="1" x14ac:dyDescent="0.45">
      <c r="A82" s="113"/>
      <c r="B82" s="31"/>
      <c r="C82" s="152"/>
      <c r="D82" s="31"/>
      <c r="E82" s="31"/>
      <c r="F82" s="31"/>
      <c r="G82" s="31"/>
      <c r="H82" s="31"/>
      <c r="I82" s="31"/>
      <c r="J82" s="31"/>
      <c r="K82" s="31"/>
      <c r="L82" s="31"/>
      <c r="M82" s="31"/>
      <c r="N82" s="31"/>
      <c r="O82" s="31"/>
      <c r="P82" s="31"/>
      <c r="Q82" s="31"/>
      <c r="R82" s="31"/>
      <c r="S82" s="31"/>
      <c r="T82" s="31"/>
      <c r="U82" s="31"/>
      <c r="V82" s="31"/>
      <c r="W82" s="31"/>
      <c r="X82" s="31"/>
      <c r="Y82" s="31"/>
      <c r="Z82" s="31"/>
      <c r="AA82" s="153"/>
      <c r="AB82" s="31"/>
      <c r="AC82" s="27"/>
      <c r="AD82" s="27"/>
      <c r="AE82" s="27"/>
      <c r="AF82" s="27"/>
      <c r="AG82" s="27"/>
      <c r="AH82" s="27"/>
      <c r="AI82" s="11"/>
      <c r="AJ82" s="12" t="s">
        <v>0</v>
      </c>
      <c r="AK82" s="12" t="s">
        <v>1</v>
      </c>
      <c r="AL82" s="8"/>
      <c r="AM82" s="12" t="s">
        <v>2</v>
      </c>
      <c r="AN82" s="13" t="s">
        <v>3</v>
      </c>
      <c r="AO82" s="27"/>
      <c r="AP82" s="11"/>
      <c r="AQ82" s="12" t="s">
        <v>0</v>
      </c>
      <c r="AR82" s="12" t="s">
        <v>1</v>
      </c>
      <c r="AS82" s="8"/>
      <c r="AT82" s="12" t="s">
        <v>2</v>
      </c>
      <c r="AU82" s="13" t="s">
        <v>3</v>
      </c>
      <c r="AV82" s="27"/>
      <c r="AW82" s="27"/>
      <c r="AX82" s="27"/>
      <c r="AY82" s="27"/>
      <c r="AZ82" s="27"/>
    </row>
    <row r="83" spans="1:52" s="30" customFormat="1" x14ac:dyDescent="0.45">
      <c r="A83" s="113"/>
      <c r="B83" s="31"/>
      <c r="C83" s="152"/>
      <c r="D83" s="31"/>
      <c r="E83" s="31"/>
      <c r="F83" s="31"/>
      <c r="G83" s="31"/>
      <c r="H83" s="31"/>
      <c r="I83" s="31"/>
      <c r="J83" s="31"/>
      <c r="K83" s="31"/>
      <c r="L83" s="31"/>
      <c r="M83" s="31"/>
      <c r="N83" s="31"/>
      <c r="O83" s="31"/>
      <c r="P83" s="31"/>
      <c r="Q83" s="31"/>
      <c r="R83" s="31"/>
      <c r="S83" s="31"/>
      <c r="T83" s="31"/>
      <c r="U83" s="31"/>
      <c r="V83" s="31"/>
      <c r="W83" s="31"/>
      <c r="X83" s="31"/>
      <c r="Y83" s="31"/>
      <c r="Z83" s="31"/>
      <c r="AA83" s="153"/>
      <c r="AB83" s="31"/>
      <c r="AC83" s="27"/>
      <c r="AD83" s="27"/>
      <c r="AE83" s="27"/>
      <c r="AF83" s="27"/>
      <c r="AG83" s="27"/>
      <c r="AH83" s="27"/>
      <c r="AI83" s="6" t="s">
        <v>6</v>
      </c>
      <c r="AJ83" s="20">
        <f>'Dashboard Diagnóstico'!AJ17</f>
        <v>10</v>
      </c>
      <c r="AK83" s="7">
        <v>0</v>
      </c>
      <c r="AL83" s="8"/>
      <c r="AM83" s="7" t="e">
        <f>50-(50*COS(RADIANS(AK85)))</f>
        <v>#DIV/0!</v>
      </c>
      <c r="AN83" s="14" t="e">
        <f>50*SIN(RADIANS(AK85))</f>
        <v>#DIV/0!</v>
      </c>
      <c r="AO83" s="27"/>
      <c r="AP83" s="6" t="s">
        <v>6</v>
      </c>
      <c r="AQ83" s="20">
        <f>AJ18</f>
        <v>-30</v>
      </c>
      <c r="AR83" s="7">
        <v>0</v>
      </c>
      <c r="AS83" s="8"/>
      <c r="AT83" s="7" t="e">
        <f>50-(50*COS(RADIANS(AR85)))</f>
        <v>#VALUE!</v>
      </c>
      <c r="AU83" s="14" t="e">
        <f>50*SIN(RADIANS(AR85))</f>
        <v>#VALUE!</v>
      </c>
      <c r="AV83" s="27"/>
      <c r="AW83" s="27"/>
      <c r="AX83" s="27"/>
      <c r="AY83" s="27"/>
      <c r="AZ83" s="27"/>
    </row>
    <row r="84" spans="1:52" s="30" customFormat="1" x14ac:dyDescent="0.45">
      <c r="A84" s="113"/>
      <c r="B84" s="31"/>
      <c r="C84" s="152"/>
      <c r="D84" s="31"/>
      <c r="E84" s="31"/>
      <c r="F84" s="31"/>
      <c r="G84" s="31"/>
      <c r="H84" s="31"/>
      <c r="I84" s="31"/>
      <c r="J84" s="31"/>
      <c r="K84" s="31"/>
      <c r="L84" s="31"/>
      <c r="M84" s="31"/>
      <c r="N84" s="31"/>
      <c r="O84" s="31"/>
      <c r="P84" s="31"/>
      <c r="Q84" s="31"/>
      <c r="R84" s="31"/>
      <c r="S84" s="31"/>
      <c r="T84" s="31"/>
      <c r="U84" s="31"/>
      <c r="V84" s="31"/>
      <c r="W84" s="31"/>
      <c r="X84" s="31"/>
      <c r="Y84" s="31"/>
      <c r="Z84" s="31"/>
      <c r="AA84" s="153"/>
      <c r="AB84" s="31"/>
      <c r="AC84" s="27"/>
      <c r="AD84" s="27"/>
      <c r="AE84" s="27"/>
      <c r="AF84" s="27"/>
      <c r="AG84" s="27"/>
      <c r="AH84" s="27"/>
      <c r="AI84" s="6" t="s">
        <v>7</v>
      </c>
      <c r="AJ84" s="20">
        <f>'Dashboard Diagnóstico'!AK17</f>
        <v>60</v>
      </c>
      <c r="AK84" s="7">
        <v>180</v>
      </c>
      <c r="AL84" s="8"/>
      <c r="AM84" s="7" t="e">
        <f>50-(2*COS(RADIANS(AK85+90)))</f>
        <v>#DIV/0!</v>
      </c>
      <c r="AN84" s="14" t="e">
        <f>2*SIN(RADIANS(AK85+90))</f>
        <v>#DIV/0!</v>
      </c>
      <c r="AO84" s="27"/>
      <c r="AP84" s="6" t="s">
        <v>7</v>
      </c>
      <c r="AQ84" s="20">
        <f>AK18</f>
        <v>30</v>
      </c>
      <c r="AR84" s="7">
        <v>180</v>
      </c>
      <c r="AS84" s="8"/>
      <c r="AT84" s="7" t="e">
        <f>50-(2*COS(RADIANS(AR85+90)))</f>
        <v>#VALUE!</v>
      </c>
      <c r="AU84" s="14" t="e">
        <f>2*SIN(RADIANS(AR85+90))</f>
        <v>#VALUE!</v>
      </c>
      <c r="AV84" s="27"/>
      <c r="AW84" s="27"/>
      <c r="AX84" s="27"/>
      <c r="AY84" s="27"/>
      <c r="AZ84" s="27"/>
    </row>
    <row r="85" spans="1:52" s="30" customFormat="1" x14ac:dyDescent="0.45">
      <c r="A85" s="113"/>
      <c r="B85" s="31"/>
      <c r="C85" s="152"/>
      <c r="D85" s="31"/>
      <c r="E85" s="31"/>
      <c r="F85" s="31"/>
      <c r="G85" s="31"/>
      <c r="H85" s="31"/>
      <c r="I85" s="31"/>
      <c r="J85" s="31"/>
      <c r="K85" s="31"/>
      <c r="L85" s="31"/>
      <c r="M85" s="31"/>
      <c r="N85" s="31"/>
      <c r="O85" s="31"/>
      <c r="P85" s="31"/>
      <c r="Q85" s="31"/>
      <c r="R85" s="31"/>
      <c r="S85" s="31"/>
      <c r="T85" s="31"/>
      <c r="U85" s="31"/>
      <c r="V85" s="31"/>
      <c r="W85" s="31"/>
      <c r="X85" s="31"/>
      <c r="Y85" s="31"/>
      <c r="Z85" s="31"/>
      <c r="AA85" s="153"/>
      <c r="AB85" s="31"/>
      <c r="AC85" s="27"/>
      <c r="AD85" s="27"/>
      <c r="AE85" s="27"/>
      <c r="AF85" s="27"/>
      <c r="AG85" s="27"/>
      <c r="AH85" s="27"/>
      <c r="AI85" s="6" t="s">
        <v>8</v>
      </c>
      <c r="AJ85" s="15" t="e">
        <f>I28</f>
        <v>#DIV/0!</v>
      </c>
      <c r="AK85" s="7" t="e">
        <f>((AJ85-AJ83)/(AJ84-AJ83))*180</f>
        <v>#DIV/0!</v>
      </c>
      <c r="AL85" s="8"/>
      <c r="AM85" s="7" t="e">
        <f>50-(2*COS(RADIANS(AK85-90)))</f>
        <v>#DIV/0!</v>
      </c>
      <c r="AN85" s="14" t="e">
        <f>2*SIN(RADIANS(AK85-90))</f>
        <v>#DIV/0!</v>
      </c>
      <c r="AO85" s="27"/>
      <c r="AP85" s="6" t="s">
        <v>8</v>
      </c>
      <c r="AQ85" s="15" t="e">
        <f>AN30</f>
        <v>#VALUE!</v>
      </c>
      <c r="AR85" s="7" t="e">
        <f>((AQ85-AQ83)/(AQ84-AQ83))*180</f>
        <v>#VALUE!</v>
      </c>
      <c r="AS85" s="8"/>
      <c r="AT85" s="7" t="e">
        <f>50-(2*COS(RADIANS(AR85-90)))</f>
        <v>#VALUE!</v>
      </c>
      <c r="AU85" s="14" t="e">
        <f>2*SIN(RADIANS(AR85-90))</f>
        <v>#VALUE!</v>
      </c>
      <c r="AV85" s="27"/>
      <c r="AW85" s="27"/>
      <c r="AX85" s="27"/>
      <c r="AY85" s="27"/>
      <c r="AZ85" s="27"/>
    </row>
    <row r="86" spans="1:52" s="30" customFormat="1" x14ac:dyDescent="0.45">
      <c r="A86" s="113"/>
      <c r="B86" s="31"/>
      <c r="C86" s="152"/>
      <c r="D86" s="31"/>
      <c r="E86" s="31"/>
      <c r="F86" s="31"/>
      <c r="G86" s="31"/>
      <c r="H86" s="31"/>
      <c r="I86" s="31"/>
      <c r="J86" s="31"/>
      <c r="K86" s="31"/>
      <c r="L86" s="31"/>
      <c r="M86" s="31"/>
      <c r="N86" s="31"/>
      <c r="O86" s="31"/>
      <c r="P86" s="31"/>
      <c r="Q86" s="31"/>
      <c r="R86" s="31"/>
      <c r="S86" s="31"/>
      <c r="T86" s="31"/>
      <c r="U86" s="31"/>
      <c r="V86" s="31"/>
      <c r="W86" s="31"/>
      <c r="X86" s="31"/>
      <c r="Y86" s="31"/>
      <c r="Z86" s="31"/>
      <c r="AA86" s="153"/>
      <c r="AB86" s="31"/>
      <c r="AC86" s="27"/>
      <c r="AD86" s="27"/>
      <c r="AE86" s="27"/>
      <c r="AF86" s="27"/>
      <c r="AG86" s="27"/>
      <c r="AH86" s="27"/>
      <c r="AI86" s="11" t="s">
        <v>9</v>
      </c>
      <c r="AJ86" s="20">
        <f>((AJ84-AJ83)/5)+AJ83</f>
        <v>20</v>
      </c>
      <c r="AK86" s="7"/>
      <c r="AL86" s="8"/>
      <c r="AM86" s="7" t="e">
        <f>AM83</f>
        <v>#DIV/0!</v>
      </c>
      <c r="AN86" s="14" t="e">
        <f>AN83</f>
        <v>#DIV/0!</v>
      </c>
      <c r="AO86" s="27"/>
      <c r="AP86" s="11" t="s">
        <v>9</v>
      </c>
      <c r="AQ86" s="20">
        <f>((AQ84-AQ83)/5)+AQ83</f>
        <v>-18</v>
      </c>
      <c r="AR86" s="7"/>
      <c r="AS86" s="8"/>
      <c r="AT86" s="7" t="e">
        <f>AT83</f>
        <v>#VALUE!</v>
      </c>
      <c r="AU86" s="14" t="e">
        <f>AU83</f>
        <v>#VALUE!</v>
      </c>
      <c r="AV86" s="27"/>
      <c r="AW86" s="27"/>
      <c r="AX86" s="27"/>
      <c r="AY86" s="27"/>
      <c r="AZ86" s="27"/>
    </row>
    <row r="87" spans="1:52" s="30" customFormat="1" x14ac:dyDescent="0.45">
      <c r="A87" s="113"/>
      <c r="B87" s="31"/>
      <c r="C87" s="152"/>
      <c r="D87" s="31"/>
      <c r="E87" s="31"/>
      <c r="F87" s="31"/>
      <c r="G87" s="31"/>
      <c r="H87" s="31"/>
      <c r="I87" s="31"/>
      <c r="J87" s="31"/>
      <c r="K87" s="31"/>
      <c r="L87" s="31"/>
      <c r="M87" s="31"/>
      <c r="N87" s="31"/>
      <c r="O87" s="31"/>
      <c r="P87" s="31"/>
      <c r="Q87" s="31"/>
      <c r="R87" s="31"/>
      <c r="S87" s="31"/>
      <c r="T87" s="31"/>
      <c r="U87" s="31"/>
      <c r="V87" s="31"/>
      <c r="W87" s="31"/>
      <c r="X87" s="31"/>
      <c r="Y87" s="31"/>
      <c r="Z87" s="31"/>
      <c r="AA87" s="153"/>
      <c r="AB87" s="31"/>
      <c r="AC87" s="27"/>
      <c r="AD87" s="27"/>
      <c r="AE87" s="27"/>
      <c r="AF87" s="27"/>
      <c r="AG87" s="27"/>
      <c r="AH87" s="27"/>
      <c r="AI87" s="11" t="s">
        <v>10</v>
      </c>
      <c r="AJ87" s="20">
        <f>((AJ84-AJ83)*2/5)+AJ83</f>
        <v>30</v>
      </c>
      <c r="AK87" s="7"/>
      <c r="AL87" s="8"/>
      <c r="AM87" s="7">
        <v>50</v>
      </c>
      <c r="AN87" s="14">
        <v>0</v>
      </c>
      <c r="AO87" s="27"/>
      <c r="AP87" s="11" t="s">
        <v>10</v>
      </c>
      <c r="AQ87" s="20">
        <f>((AQ84-AQ83)*2/5)+AQ83</f>
        <v>-6</v>
      </c>
      <c r="AR87" s="7"/>
      <c r="AS87" s="8"/>
      <c r="AT87" s="7">
        <v>50</v>
      </c>
      <c r="AU87" s="14">
        <v>0</v>
      </c>
      <c r="AV87" s="27"/>
      <c r="AW87" s="27"/>
      <c r="AX87" s="27"/>
      <c r="AY87" s="27"/>
      <c r="AZ87" s="27"/>
    </row>
    <row r="88" spans="1:52" s="30" customFormat="1" x14ac:dyDescent="0.45">
      <c r="A88" s="113"/>
      <c r="B88" s="31"/>
      <c r="C88" s="152"/>
      <c r="D88" s="31"/>
      <c r="E88" s="31"/>
      <c r="F88" s="31"/>
      <c r="G88" s="31"/>
      <c r="H88" s="31"/>
      <c r="I88" s="31"/>
      <c r="J88" s="31"/>
      <c r="K88" s="31"/>
      <c r="L88" s="31"/>
      <c r="M88" s="31"/>
      <c r="N88" s="31"/>
      <c r="O88" s="31"/>
      <c r="P88" s="31"/>
      <c r="Q88" s="31"/>
      <c r="R88" s="31"/>
      <c r="S88" s="31"/>
      <c r="T88" s="31"/>
      <c r="U88" s="31"/>
      <c r="V88" s="31"/>
      <c r="W88" s="31"/>
      <c r="X88" s="31"/>
      <c r="Y88" s="31"/>
      <c r="Z88" s="31"/>
      <c r="AA88" s="153"/>
      <c r="AB88" s="31"/>
      <c r="AC88" s="27"/>
      <c r="AD88" s="27"/>
      <c r="AE88" s="27"/>
      <c r="AF88" s="27"/>
      <c r="AG88" s="27"/>
      <c r="AH88" s="27"/>
      <c r="AI88" s="11" t="s">
        <v>11</v>
      </c>
      <c r="AJ88" s="20">
        <f>((AJ84-AJ83)*3/5) + AJ83</f>
        <v>40</v>
      </c>
      <c r="AK88" s="7"/>
      <c r="AL88" s="8"/>
      <c r="AM88" s="7"/>
      <c r="AN88" s="14"/>
      <c r="AO88" s="27"/>
      <c r="AP88" s="11" t="s">
        <v>11</v>
      </c>
      <c r="AQ88" s="20">
        <f>((AQ84-AQ83)*3/5) + AQ83</f>
        <v>6</v>
      </c>
      <c r="AR88" s="7"/>
      <c r="AS88" s="8"/>
      <c r="AT88" s="7"/>
      <c r="AU88" s="14"/>
      <c r="AV88" s="27"/>
      <c r="AW88" s="27"/>
      <c r="AX88" s="27"/>
      <c r="AY88" s="27"/>
      <c r="AZ88" s="27"/>
    </row>
    <row r="89" spans="1:52" s="30" customFormat="1" x14ac:dyDescent="0.45">
      <c r="A89" s="113"/>
      <c r="B89" s="31"/>
      <c r="C89" s="152"/>
      <c r="D89" s="31"/>
      <c r="E89" s="31"/>
      <c r="F89" s="31"/>
      <c r="G89" s="31"/>
      <c r="H89" s="31"/>
      <c r="I89" s="31"/>
      <c r="J89" s="31"/>
      <c r="K89" s="31"/>
      <c r="L89" s="31"/>
      <c r="M89" s="31"/>
      <c r="N89" s="31"/>
      <c r="O89" s="31"/>
      <c r="P89" s="31"/>
      <c r="Q89" s="31"/>
      <c r="R89" s="31"/>
      <c r="S89" s="31"/>
      <c r="T89" s="31"/>
      <c r="U89" s="31"/>
      <c r="V89" s="31"/>
      <c r="W89" s="31"/>
      <c r="X89" s="31"/>
      <c r="Y89" s="31"/>
      <c r="Z89" s="31"/>
      <c r="AA89" s="153"/>
      <c r="AB89" s="31"/>
      <c r="AC89" s="27"/>
      <c r="AD89" s="27"/>
      <c r="AE89" s="27"/>
      <c r="AF89" s="27"/>
      <c r="AG89" s="27"/>
      <c r="AH89" s="27"/>
      <c r="AI89" s="16" t="s">
        <v>12</v>
      </c>
      <c r="AJ89" s="21">
        <f>((AJ84-AJ83)*4/5) + AJ83</f>
        <v>50</v>
      </c>
      <c r="AK89" s="17"/>
      <c r="AL89" s="18"/>
      <c r="AM89" s="17"/>
      <c r="AN89" s="19"/>
      <c r="AO89" s="27"/>
      <c r="AP89" s="16" t="s">
        <v>12</v>
      </c>
      <c r="AQ89" s="21">
        <f>((AQ84-AQ83)*4/5) + AQ83</f>
        <v>18</v>
      </c>
      <c r="AR89" s="17"/>
      <c r="AS89" s="18"/>
      <c r="AT89" s="17"/>
      <c r="AU89" s="19"/>
      <c r="AV89" s="27"/>
      <c r="AW89" s="27"/>
      <c r="AX89" s="27"/>
      <c r="AY89" s="27"/>
      <c r="AZ89" s="27"/>
    </row>
    <row r="90" spans="1:52" s="30" customFormat="1" x14ac:dyDescent="0.45">
      <c r="A90" s="113"/>
      <c r="B90" s="31"/>
      <c r="C90" s="152"/>
      <c r="D90" s="31"/>
      <c r="E90" s="31"/>
      <c r="F90" s="31"/>
      <c r="G90" s="31"/>
      <c r="H90" s="31"/>
      <c r="I90" s="31"/>
      <c r="J90" s="31"/>
      <c r="K90" s="31"/>
      <c r="L90" s="31"/>
      <c r="M90" s="31"/>
      <c r="N90" s="31"/>
      <c r="O90" s="31"/>
      <c r="P90" s="31"/>
      <c r="Q90" s="31"/>
      <c r="R90" s="31"/>
      <c r="S90" s="31"/>
      <c r="T90" s="31"/>
      <c r="U90" s="31"/>
      <c r="V90" s="31"/>
      <c r="W90" s="31"/>
      <c r="X90" s="31"/>
      <c r="Y90" s="31"/>
      <c r="Z90" s="31"/>
      <c r="AA90" s="153"/>
      <c r="AB90" s="31"/>
      <c r="AC90" s="27"/>
      <c r="AD90" s="27"/>
      <c r="AE90" s="27"/>
      <c r="AF90" s="27"/>
      <c r="AG90" s="27"/>
      <c r="AH90" s="27"/>
      <c r="AI90" s="27"/>
      <c r="AJ90" s="27"/>
      <c r="AK90" s="27"/>
      <c r="AL90" s="27"/>
      <c r="AM90" s="27"/>
      <c r="AN90" s="27"/>
      <c r="AO90" s="27"/>
      <c r="AP90" s="27"/>
      <c r="AQ90" s="27"/>
      <c r="AR90" s="27"/>
      <c r="AS90" s="27"/>
      <c r="AT90" s="27"/>
      <c r="AU90" s="27"/>
      <c r="AV90" s="27"/>
      <c r="AW90" s="27"/>
      <c r="AX90" s="27"/>
      <c r="AY90" s="27"/>
      <c r="AZ90" s="27"/>
    </row>
    <row r="91" spans="1:52" s="30" customFormat="1" x14ac:dyDescent="0.45">
      <c r="A91" s="113"/>
      <c r="B91" s="31"/>
      <c r="C91" s="152"/>
      <c r="D91" s="31"/>
      <c r="E91" s="31"/>
      <c r="F91" s="31"/>
      <c r="G91" s="31"/>
      <c r="H91" s="31"/>
      <c r="I91" s="31"/>
      <c r="J91" s="31"/>
      <c r="K91" s="31"/>
      <c r="L91" s="31"/>
      <c r="M91" s="31"/>
      <c r="N91" s="31"/>
      <c r="O91" s="31"/>
      <c r="P91" s="31"/>
      <c r="Q91" s="31"/>
      <c r="R91" s="31"/>
      <c r="S91" s="31"/>
      <c r="T91" s="31"/>
      <c r="U91" s="31"/>
      <c r="V91" s="31"/>
      <c r="W91" s="31"/>
      <c r="X91" s="31"/>
      <c r="Y91" s="31"/>
      <c r="Z91" s="31"/>
      <c r="AA91" s="153"/>
      <c r="AB91" s="31"/>
      <c r="AC91" s="27"/>
      <c r="AD91" s="27"/>
      <c r="AE91" s="27"/>
      <c r="AF91" s="27"/>
      <c r="AG91" s="27"/>
      <c r="AH91" s="27"/>
      <c r="AI91" s="1"/>
      <c r="AJ91" s="1"/>
      <c r="AK91" s="1"/>
      <c r="AL91" s="1"/>
      <c r="AM91" s="1"/>
      <c r="AN91" s="1"/>
      <c r="AO91" s="27"/>
      <c r="AP91" s="27"/>
      <c r="AQ91" s="27"/>
      <c r="AR91" s="27"/>
      <c r="AS91" s="27"/>
      <c r="AT91" s="27"/>
      <c r="AU91" s="27"/>
      <c r="AV91" s="27"/>
      <c r="AW91" s="27"/>
      <c r="AX91" s="27"/>
      <c r="AY91" s="27"/>
      <c r="AZ91" s="27"/>
    </row>
    <row r="92" spans="1:52" s="30" customFormat="1" x14ac:dyDescent="0.45">
      <c r="A92" s="113"/>
      <c r="B92" s="31"/>
      <c r="C92" s="152"/>
      <c r="D92" s="31"/>
      <c r="E92" s="31"/>
      <c r="F92" s="31"/>
      <c r="G92" s="31"/>
      <c r="H92" s="31"/>
      <c r="I92" s="31"/>
      <c r="J92" s="31"/>
      <c r="K92" s="31"/>
      <c r="L92" s="31"/>
      <c r="M92" s="31"/>
      <c r="N92" s="31"/>
      <c r="O92" s="31"/>
      <c r="P92" s="31"/>
      <c r="Q92" s="31"/>
      <c r="R92" s="31"/>
      <c r="S92" s="31"/>
      <c r="T92" s="31"/>
      <c r="U92" s="31"/>
      <c r="V92" s="31"/>
      <c r="W92" s="31"/>
      <c r="X92" s="31"/>
      <c r="Y92" s="31"/>
      <c r="Z92" s="31"/>
      <c r="AA92" s="153"/>
      <c r="AB92" s="31"/>
      <c r="AC92" s="27"/>
      <c r="AD92" s="27"/>
      <c r="AE92" s="27"/>
      <c r="AF92" s="27"/>
      <c r="AG92" s="27"/>
      <c r="AH92" s="27"/>
      <c r="AI92" s="1"/>
      <c r="AJ92" s="1"/>
      <c r="AK92" s="1"/>
      <c r="AL92" s="1"/>
      <c r="AM92" s="1"/>
      <c r="AN92" s="1"/>
      <c r="AO92" s="27"/>
      <c r="AP92" s="27"/>
      <c r="AQ92" s="27"/>
      <c r="AR92" s="27"/>
      <c r="AS92" s="27"/>
      <c r="AT92" s="27"/>
      <c r="AU92" s="27"/>
      <c r="AV92" s="27"/>
      <c r="AW92" s="27"/>
      <c r="AX92" s="27"/>
      <c r="AY92" s="27"/>
      <c r="AZ92" s="27"/>
    </row>
    <row r="93" spans="1:52" s="30" customFormat="1" x14ac:dyDescent="0.45">
      <c r="A93" s="113"/>
      <c r="B93" s="31"/>
      <c r="C93" s="152"/>
      <c r="D93" s="31"/>
      <c r="E93" s="31"/>
      <c r="F93" s="31"/>
      <c r="G93" s="31"/>
      <c r="H93" s="31"/>
      <c r="I93" s="31"/>
      <c r="J93" s="31"/>
      <c r="K93" s="31"/>
      <c r="L93" s="31"/>
      <c r="M93" s="31"/>
      <c r="N93" s="31"/>
      <c r="O93" s="31"/>
      <c r="P93" s="31"/>
      <c r="Q93" s="31"/>
      <c r="R93" s="31"/>
      <c r="S93" s="31"/>
      <c r="T93" s="31"/>
      <c r="U93" s="31"/>
      <c r="V93" s="31"/>
      <c r="W93" s="31"/>
      <c r="X93" s="31"/>
      <c r="Y93" s="31"/>
      <c r="Z93" s="31"/>
      <c r="AA93" s="153"/>
      <c r="AB93" s="31"/>
      <c r="AC93" s="27"/>
      <c r="AD93" s="27"/>
      <c r="AE93" s="27"/>
      <c r="AF93" s="27"/>
      <c r="AG93" s="27"/>
      <c r="AH93" s="27"/>
      <c r="AI93" s="1"/>
      <c r="AJ93" s="1"/>
      <c r="AK93" s="1"/>
      <c r="AL93" s="1"/>
      <c r="AM93" s="1"/>
      <c r="AN93" s="1"/>
      <c r="AO93" s="27"/>
      <c r="AP93" s="27"/>
      <c r="AQ93" s="27"/>
      <c r="AR93" s="27"/>
      <c r="AS93" s="27"/>
      <c r="AT93" s="27"/>
      <c r="AU93" s="27"/>
      <c r="AV93" s="27"/>
      <c r="AW93" s="27"/>
      <c r="AX93" s="27"/>
      <c r="AY93" s="27"/>
      <c r="AZ93" s="27"/>
    </row>
    <row r="94" spans="1:52" s="30" customFormat="1" x14ac:dyDescent="0.45">
      <c r="A94" s="113"/>
      <c r="B94" s="31"/>
      <c r="C94" s="152"/>
      <c r="D94" s="31"/>
      <c r="E94" s="31"/>
      <c r="F94" s="31"/>
      <c r="G94" s="31"/>
      <c r="H94" s="31"/>
      <c r="I94" s="31"/>
      <c r="J94" s="31"/>
      <c r="K94" s="31"/>
      <c r="L94" s="31"/>
      <c r="M94" s="31"/>
      <c r="N94" s="31"/>
      <c r="O94" s="31"/>
      <c r="P94" s="31"/>
      <c r="Q94" s="31"/>
      <c r="R94" s="31"/>
      <c r="S94" s="31"/>
      <c r="T94" s="31"/>
      <c r="U94" s="31"/>
      <c r="V94" s="31"/>
      <c r="W94" s="31"/>
      <c r="X94" s="31"/>
      <c r="Y94" s="31"/>
      <c r="Z94" s="31"/>
      <c r="AA94" s="153"/>
      <c r="AB94" s="31"/>
      <c r="AC94" s="27"/>
      <c r="AD94" s="27"/>
      <c r="AE94" s="27"/>
      <c r="AF94" s="27"/>
      <c r="AG94" s="27"/>
      <c r="AH94" s="27"/>
      <c r="AI94" s="1"/>
      <c r="AJ94" s="1"/>
      <c r="AK94" s="1"/>
      <c r="AL94" s="1"/>
      <c r="AM94" s="1"/>
      <c r="AN94" s="1"/>
      <c r="AO94" s="27"/>
      <c r="AP94" s="27"/>
      <c r="AQ94" s="27"/>
      <c r="AR94" s="27"/>
      <c r="AS94" s="27"/>
      <c r="AT94" s="27"/>
      <c r="AU94" s="27"/>
      <c r="AV94" s="27"/>
      <c r="AW94" s="27"/>
      <c r="AX94" s="27"/>
      <c r="AY94" s="27"/>
      <c r="AZ94" s="27"/>
    </row>
    <row r="95" spans="1:52" s="30" customFormat="1" x14ac:dyDescent="0.45">
      <c r="A95" s="113"/>
      <c r="B95" s="31"/>
      <c r="C95" s="154"/>
      <c r="D95" s="155"/>
      <c r="E95" s="155"/>
      <c r="F95" s="155"/>
      <c r="G95" s="155"/>
      <c r="H95" s="155"/>
      <c r="I95" s="155"/>
      <c r="J95" s="155"/>
      <c r="K95" s="155"/>
      <c r="L95" s="155"/>
      <c r="M95" s="155"/>
      <c r="N95" s="155"/>
      <c r="O95" s="155"/>
      <c r="P95" s="155"/>
      <c r="Q95" s="155"/>
      <c r="R95" s="155"/>
      <c r="S95" s="155"/>
      <c r="T95" s="155"/>
      <c r="U95" s="155"/>
      <c r="V95" s="155"/>
      <c r="W95" s="155"/>
      <c r="X95" s="155"/>
      <c r="Y95" s="155"/>
      <c r="Z95" s="155"/>
      <c r="AA95" s="156"/>
      <c r="AB95" s="31"/>
      <c r="AC95" s="27"/>
      <c r="AD95" s="27"/>
      <c r="AE95" s="27"/>
      <c r="AF95" s="27"/>
      <c r="AG95" s="27"/>
      <c r="AH95" s="27"/>
      <c r="AI95" s="1"/>
      <c r="AJ95" s="1"/>
      <c r="AK95" s="1"/>
      <c r="AL95" s="1"/>
      <c r="AM95" s="1"/>
      <c r="AN95" s="1"/>
      <c r="AO95" s="27"/>
      <c r="AP95" s="27"/>
      <c r="AQ95" s="27"/>
      <c r="AR95" s="27"/>
      <c r="AS95" s="27"/>
      <c r="AT95" s="27"/>
      <c r="AU95" s="27"/>
      <c r="AV95" s="27"/>
      <c r="AW95" s="27"/>
      <c r="AX95" s="27"/>
      <c r="AY95" s="27"/>
      <c r="AZ95" s="27"/>
    </row>
    <row r="96" spans="1:52" ht="6" customHeight="1" x14ac:dyDescent="0.45">
      <c r="B96" s="137"/>
      <c r="C96" s="137"/>
      <c r="D96" s="137"/>
      <c r="E96" s="137"/>
      <c r="F96" s="137"/>
      <c r="G96" s="137"/>
      <c r="H96" s="137"/>
      <c r="I96" s="137"/>
      <c r="J96" s="137"/>
      <c r="K96" s="137"/>
      <c r="L96" s="137"/>
      <c r="M96" s="137"/>
      <c r="N96" s="137"/>
      <c r="O96" s="137"/>
      <c r="P96" s="137"/>
      <c r="Q96" s="137"/>
      <c r="R96" s="137"/>
      <c r="S96" s="137"/>
      <c r="T96" s="137"/>
      <c r="U96" s="137"/>
      <c r="V96" s="137"/>
      <c r="W96" s="137"/>
      <c r="X96" s="137"/>
      <c r="Y96" s="137"/>
      <c r="Z96" s="137"/>
      <c r="AA96" s="137"/>
      <c r="AB96" s="137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</row>
    <row r="97" spans="3:52" x14ac:dyDescent="0.45">
      <c r="C97" s="112"/>
      <c r="D97" s="112"/>
      <c r="E97" s="112"/>
      <c r="F97" s="112"/>
      <c r="G97" s="112"/>
      <c r="H97" s="112"/>
      <c r="I97" s="112"/>
      <c r="J97" s="112"/>
      <c r="K97" s="112"/>
      <c r="L97" s="112"/>
      <c r="M97" s="112"/>
      <c r="N97" s="112"/>
      <c r="O97" s="112"/>
      <c r="P97" s="112"/>
      <c r="Q97" s="112"/>
      <c r="R97" s="112"/>
      <c r="S97" s="112"/>
      <c r="T97" s="112"/>
      <c r="U97" s="112"/>
      <c r="V97" s="112"/>
      <c r="W97" s="112"/>
      <c r="X97" s="112"/>
      <c r="Y97" s="112"/>
      <c r="Z97" s="112"/>
      <c r="AA97" s="112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</row>
    <row r="98" spans="3:52" x14ac:dyDescent="0.45">
      <c r="C98" s="112"/>
      <c r="D98" s="112"/>
      <c r="E98" s="112"/>
      <c r="F98" s="112"/>
      <c r="G98" s="112"/>
      <c r="H98" s="112"/>
      <c r="I98" s="112"/>
      <c r="J98" s="112"/>
      <c r="K98" s="112"/>
      <c r="L98" s="112"/>
      <c r="M98" s="112"/>
      <c r="N98" s="112"/>
      <c r="O98" s="112"/>
      <c r="P98" s="112"/>
      <c r="Q98" s="112"/>
      <c r="R98" s="112"/>
      <c r="S98" s="112"/>
      <c r="T98" s="112"/>
      <c r="U98" s="112"/>
      <c r="V98" s="112"/>
      <c r="W98" s="112"/>
      <c r="X98" s="112"/>
      <c r="Y98" s="112"/>
      <c r="Z98" s="112"/>
      <c r="AA98" s="112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</row>
    <row r="99" spans="3:52" x14ac:dyDescent="0.45">
      <c r="C99" s="112"/>
      <c r="D99" s="112"/>
      <c r="E99" s="112"/>
      <c r="F99" s="112"/>
      <c r="G99" s="112"/>
      <c r="H99" s="112"/>
      <c r="I99" s="112"/>
      <c r="J99" s="112"/>
      <c r="K99" s="112"/>
      <c r="L99" s="112"/>
      <c r="M99" s="112"/>
      <c r="N99" s="112"/>
      <c r="O99" s="112"/>
      <c r="P99" s="112"/>
      <c r="Q99" s="112"/>
      <c r="R99" s="112"/>
      <c r="S99" s="112"/>
      <c r="T99" s="112"/>
      <c r="U99" s="112"/>
      <c r="V99" s="112"/>
      <c r="W99" s="112"/>
      <c r="X99" s="112"/>
      <c r="Y99" s="112"/>
      <c r="Z99" s="112"/>
      <c r="AA99" s="112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</row>
    <row r="100" spans="3:52" x14ac:dyDescent="0.45">
      <c r="C100" s="112"/>
      <c r="D100" s="112"/>
      <c r="E100" s="112"/>
      <c r="F100" s="112"/>
      <c r="G100" s="112"/>
      <c r="H100" s="112"/>
      <c r="I100" s="112"/>
      <c r="J100" s="112"/>
      <c r="K100" s="112"/>
      <c r="L100" s="112"/>
      <c r="M100" s="112"/>
      <c r="N100" s="112"/>
      <c r="O100" s="112"/>
      <c r="P100" s="112"/>
      <c r="Q100" s="112"/>
      <c r="R100" s="112"/>
      <c r="S100" s="112"/>
      <c r="T100" s="112"/>
      <c r="U100" s="112"/>
      <c r="V100" s="112"/>
      <c r="W100" s="112"/>
      <c r="X100" s="112"/>
      <c r="Y100" s="112"/>
      <c r="Z100" s="112"/>
      <c r="AA100" s="112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</row>
    <row r="101" spans="3:52" x14ac:dyDescent="0.45">
      <c r="C101" s="112"/>
      <c r="D101" s="112"/>
      <c r="E101" s="112"/>
      <c r="F101" s="112"/>
      <c r="G101" s="112"/>
      <c r="H101" s="112"/>
      <c r="I101" s="112"/>
      <c r="J101" s="112"/>
      <c r="K101" s="112"/>
      <c r="L101" s="112"/>
      <c r="M101" s="112"/>
      <c r="N101" s="112"/>
      <c r="O101" s="112"/>
      <c r="P101" s="112"/>
      <c r="Q101" s="112"/>
      <c r="R101" s="112"/>
      <c r="S101" s="112"/>
      <c r="T101" s="112"/>
      <c r="U101" s="112"/>
      <c r="V101" s="112"/>
      <c r="W101" s="112"/>
      <c r="X101" s="112"/>
      <c r="Y101" s="112"/>
      <c r="Z101" s="112"/>
      <c r="AA101" s="112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</row>
    <row r="102" spans="3:52" x14ac:dyDescent="0.45">
      <c r="C102" s="112"/>
      <c r="D102" s="112"/>
      <c r="E102" s="112"/>
      <c r="F102" s="112"/>
      <c r="G102" s="112"/>
      <c r="H102" s="112"/>
      <c r="I102" s="112"/>
      <c r="J102" s="112"/>
      <c r="K102" s="112"/>
      <c r="L102" s="112"/>
      <c r="M102" s="112"/>
      <c r="N102" s="112"/>
      <c r="O102" s="112"/>
      <c r="P102" s="112"/>
      <c r="Q102" s="112"/>
      <c r="R102" s="112"/>
      <c r="S102" s="112"/>
      <c r="T102" s="112"/>
      <c r="U102" s="112"/>
      <c r="V102" s="112"/>
      <c r="W102" s="112"/>
      <c r="X102" s="112"/>
      <c r="Y102" s="112"/>
      <c r="Z102" s="112"/>
      <c r="AA102" s="112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</row>
    <row r="103" spans="3:52" x14ac:dyDescent="0.45">
      <c r="C103" s="112"/>
      <c r="D103" s="112"/>
      <c r="E103" s="112"/>
      <c r="F103" s="112"/>
      <c r="G103" s="112"/>
      <c r="H103" s="112"/>
      <c r="I103" s="112"/>
      <c r="J103" s="112"/>
      <c r="K103" s="112"/>
      <c r="L103" s="112"/>
      <c r="M103" s="112"/>
      <c r="N103" s="112"/>
      <c r="O103" s="112"/>
      <c r="P103" s="112"/>
      <c r="Q103" s="112"/>
      <c r="R103" s="112"/>
      <c r="S103" s="112"/>
      <c r="T103" s="112"/>
      <c r="U103" s="112"/>
      <c r="V103" s="112"/>
      <c r="W103" s="112"/>
      <c r="X103" s="112"/>
      <c r="Y103" s="112"/>
      <c r="Z103" s="112"/>
      <c r="AA103" s="112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</row>
    <row r="104" spans="3:52" x14ac:dyDescent="0.45">
      <c r="C104" s="112"/>
      <c r="D104" s="112"/>
      <c r="E104" s="112"/>
      <c r="F104" s="112"/>
      <c r="G104" s="112"/>
      <c r="H104" s="112"/>
      <c r="I104" s="112"/>
      <c r="J104" s="112"/>
      <c r="K104" s="112"/>
      <c r="L104" s="112"/>
      <c r="M104" s="112"/>
      <c r="N104" s="112"/>
      <c r="O104" s="112"/>
      <c r="P104" s="112"/>
      <c r="Q104" s="112"/>
      <c r="R104" s="112"/>
      <c r="S104" s="112"/>
      <c r="T104" s="112"/>
      <c r="U104" s="112"/>
      <c r="V104" s="112"/>
      <c r="W104" s="112"/>
      <c r="X104" s="112"/>
      <c r="Y104" s="112"/>
      <c r="Z104" s="112"/>
      <c r="AA104" s="112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</row>
    <row r="105" spans="3:52" x14ac:dyDescent="0.45">
      <c r="C105" s="112"/>
      <c r="D105" s="112"/>
      <c r="E105" s="112"/>
      <c r="F105" s="112"/>
      <c r="G105" s="112"/>
      <c r="H105" s="112"/>
      <c r="I105" s="112"/>
      <c r="J105" s="112"/>
      <c r="K105" s="112"/>
      <c r="L105" s="112"/>
      <c r="M105" s="112"/>
      <c r="N105" s="112"/>
      <c r="O105" s="112"/>
      <c r="P105" s="112"/>
      <c r="Q105" s="112"/>
      <c r="R105" s="112"/>
      <c r="S105" s="112"/>
      <c r="T105" s="112"/>
      <c r="U105" s="112"/>
      <c r="V105" s="112"/>
      <c r="W105" s="112"/>
      <c r="X105" s="112"/>
      <c r="Y105" s="112"/>
      <c r="Z105" s="112"/>
      <c r="AA105" s="112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</row>
    <row r="106" spans="3:52" x14ac:dyDescent="0.45">
      <c r="C106" s="112"/>
      <c r="D106" s="112"/>
      <c r="E106" s="112"/>
      <c r="F106" s="112"/>
      <c r="G106" s="112"/>
      <c r="H106" s="112"/>
      <c r="I106" s="112"/>
      <c r="J106" s="112"/>
      <c r="K106" s="112"/>
      <c r="L106" s="112"/>
      <c r="M106" s="112"/>
      <c r="N106" s="112"/>
      <c r="O106" s="112"/>
      <c r="P106" s="112"/>
      <c r="Q106" s="112"/>
      <c r="R106" s="112"/>
      <c r="S106" s="112"/>
      <c r="T106" s="112"/>
      <c r="U106" s="112"/>
      <c r="V106" s="112"/>
      <c r="W106" s="112"/>
      <c r="X106" s="112"/>
      <c r="Y106" s="112"/>
      <c r="Z106" s="112"/>
      <c r="AA106" s="112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</row>
    <row r="107" spans="3:52" x14ac:dyDescent="0.45">
      <c r="C107" s="112"/>
      <c r="D107" s="112"/>
      <c r="E107" s="112"/>
      <c r="F107" s="112"/>
      <c r="G107" s="112"/>
      <c r="H107" s="112"/>
      <c r="I107" s="112"/>
      <c r="J107" s="112"/>
      <c r="K107" s="112"/>
      <c r="L107" s="112"/>
      <c r="M107" s="112"/>
      <c r="N107" s="112"/>
      <c r="O107" s="112"/>
      <c r="P107" s="112"/>
      <c r="Q107" s="112"/>
      <c r="R107" s="112"/>
      <c r="S107" s="112"/>
      <c r="T107" s="112"/>
      <c r="U107" s="112"/>
      <c r="V107" s="112"/>
      <c r="W107" s="112"/>
      <c r="X107" s="112"/>
      <c r="Y107" s="112"/>
      <c r="Z107" s="112"/>
      <c r="AA107" s="112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</row>
    <row r="108" spans="3:52" x14ac:dyDescent="0.45">
      <c r="C108" s="112"/>
      <c r="D108" s="112"/>
      <c r="E108" s="112"/>
      <c r="F108" s="112"/>
      <c r="G108" s="112"/>
      <c r="H108" s="112"/>
      <c r="I108" s="112"/>
      <c r="J108" s="112"/>
      <c r="K108" s="112"/>
      <c r="L108" s="112"/>
      <c r="M108" s="112"/>
      <c r="N108" s="112"/>
      <c r="O108" s="112"/>
      <c r="P108" s="112"/>
      <c r="Q108" s="112"/>
      <c r="R108" s="112"/>
      <c r="S108" s="112"/>
      <c r="T108" s="112"/>
      <c r="U108" s="112"/>
      <c r="V108" s="112"/>
      <c r="W108" s="112"/>
      <c r="X108" s="112"/>
      <c r="Y108" s="112"/>
      <c r="Z108" s="112"/>
      <c r="AA108" s="112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</row>
    <row r="109" spans="3:52" x14ac:dyDescent="0.45">
      <c r="C109" s="112"/>
      <c r="D109" s="112"/>
      <c r="E109" s="112"/>
      <c r="F109" s="112"/>
      <c r="G109" s="112"/>
      <c r="H109" s="112"/>
      <c r="I109" s="112"/>
      <c r="J109" s="112"/>
      <c r="K109" s="112"/>
      <c r="L109" s="112"/>
      <c r="M109" s="112"/>
      <c r="N109" s="112"/>
      <c r="O109" s="112"/>
      <c r="P109" s="112"/>
      <c r="Q109" s="112"/>
      <c r="R109" s="112"/>
      <c r="S109" s="112"/>
      <c r="T109" s="112"/>
      <c r="U109" s="112"/>
      <c r="V109" s="112"/>
      <c r="W109" s="112"/>
      <c r="X109" s="112"/>
      <c r="Y109" s="112"/>
      <c r="Z109" s="112"/>
      <c r="AA109" s="112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</row>
  </sheetData>
  <mergeCells count="47">
    <mergeCell ref="C22:G23"/>
    <mergeCell ref="C24:G24"/>
    <mergeCell ref="C25:G25"/>
    <mergeCell ref="C26:G26"/>
    <mergeCell ref="C27:G27"/>
    <mergeCell ref="C30:G30"/>
    <mergeCell ref="AI25:AK25"/>
    <mergeCell ref="AI26:AK26"/>
    <mergeCell ref="C32:G32"/>
    <mergeCell ref="C33:G33"/>
    <mergeCell ref="C31:G31"/>
    <mergeCell ref="H31:I31"/>
    <mergeCell ref="AI30:AK30"/>
    <mergeCell ref="AI28:AK28"/>
    <mergeCell ref="AI27:AK27"/>
    <mergeCell ref="C29:F29"/>
    <mergeCell ref="C28:G28"/>
    <mergeCell ref="AI32:AK32"/>
    <mergeCell ref="AI33:AK33"/>
    <mergeCell ref="AN22:AY22"/>
    <mergeCell ref="AI23:AK23"/>
    <mergeCell ref="H22:H23"/>
    <mergeCell ref="I22:I23"/>
    <mergeCell ref="K22:M22"/>
    <mergeCell ref="O22:Q22"/>
    <mergeCell ref="S22:U22"/>
    <mergeCell ref="W22:Y22"/>
    <mergeCell ref="W3:X3"/>
    <mergeCell ref="T3:U3"/>
    <mergeCell ref="AI6:AL7"/>
    <mergeCell ref="S8:U8"/>
    <mergeCell ref="C8:E8"/>
    <mergeCell ref="G8:I8"/>
    <mergeCell ref="K8:M8"/>
    <mergeCell ref="C2:P4"/>
    <mergeCell ref="W8:Y8"/>
    <mergeCell ref="C6:AA6"/>
    <mergeCell ref="O8:Q8"/>
    <mergeCell ref="AI24:AK24"/>
    <mergeCell ref="AH18:AI18"/>
    <mergeCell ref="AA10:AA19"/>
    <mergeCell ref="AH17:AI17"/>
    <mergeCell ref="AH12:AI12"/>
    <mergeCell ref="AH13:AI13"/>
    <mergeCell ref="AH14:AI14"/>
    <mergeCell ref="AH15:AI15"/>
    <mergeCell ref="AH16:AI16"/>
  </mergeCells>
  <conditionalFormatting sqref="C32:C33">
    <cfRule type="colorScale" priority="1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rintOptions horizontalCentered="1"/>
  <pageMargins left="0.11811023622047245" right="0.11811023622047245" top="0.19685039370078741" bottom="0.19685039370078741" header="0" footer="0"/>
  <pageSetup paperSize="9" scale="59" orientation="portrait" r:id="rId1"/>
  <rowBreaks count="1" manualBreakCount="1">
    <brk id="47" max="16383" man="1"/>
  </rowBreaks>
  <drawing r:id="rId2"/>
  <legacyDrawing r:id="rId3"/>
  <oleObjects>
    <mc:AlternateContent xmlns:mc="http://schemas.openxmlformats.org/markup-compatibility/2006">
      <mc:Choice Requires="x14">
        <oleObject shapeId="13315" r:id="rId4">
          <objectPr defaultSize="0" autoPict="0" r:id="rId5">
            <anchor moveWithCells="1">
              <from>
                <xdr:col>24</xdr:col>
                <xdr:colOff>357188</xdr:colOff>
                <xdr:row>2</xdr:row>
                <xdr:rowOff>0</xdr:rowOff>
              </from>
              <to>
                <xdr:col>26</xdr:col>
                <xdr:colOff>338138</xdr:colOff>
                <xdr:row>2</xdr:row>
                <xdr:rowOff>419100</xdr:rowOff>
              </to>
            </anchor>
          </objectPr>
        </oleObject>
      </mc:Choice>
      <mc:Fallback>
        <oleObject shapeId="13315" r:id="rId4"/>
      </mc:Fallback>
    </mc:AlternateContent>
    <mc:AlternateContent xmlns:mc="http://schemas.openxmlformats.org/markup-compatibility/2006">
      <mc:Choice Requires="x14">
        <oleObject shapeId="13316" r:id="rId6">
          <objectPr defaultSize="0" autoPict="0" r:id="rId7">
            <anchor moveWithCells="1">
              <from>
                <xdr:col>2</xdr:col>
                <xdr:colOff>76200</xdr:colOff>
                <xdr:row>1</xdr:row>
                <xdr:rowOff>61913</xdr:rowOff>
              </from>
              <to>
                <xdr:col>5</xdr:col>
                <xdr:colOff>14288</xdr:colOff>
                <xdr:row>3</xdr:row>
                <xdr:rowOff>52388</xdr:rowOff>
              </to>
            </anchor>
          </objectPr>
        </oleObject>
      </mc:Choice>
      <mc:Fallback>
        <oleObject shapeId="13316" r:id="rId6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Y97"/>
  <sheetViews>
    <sheetView zoomScale="80" zoomScaleNormal="80" workbookViewId="0">
      <selection activeCell="G1" sqref="G1"/>
    </sheetView>
  </sheetViews>
  <sheetFormatPr defaultColWidth="9.19921875" defaultRowHeight="18" customHeight="1" outlineLevelRow="1" outlineLevelCol="1" x14ac:dyDescent="0.45"/>
  <cols>
    <col min="1" max="1" width="4.53125" style="63" customWidth="1"/>
    <col min="2" max="2" width="3.53125" style="63" customWidth="1"/>
    <col min="3" max="3" width="46.33203125" style="63" customWidth="1"/>
    <col min="4" max="4" width="16" style="63" bestFit="1" customWidth="1"/>
    <col min="5" max="5" width="8.33203125" style="71" customWidth="1"/>
    <col min="6" max="6" width="7.53125" style="71" customWidth="1"/>
    <col min="7" max="7" width="16.53125" style="63" bestFit="1" customWidth="1"/>
    <col min="8" max="9" width="13.33203125" style="63" bestFit="1" customWidth="1" outlineLevel="1"/>
    <col min="10" max="19" width="14.46484375" style="63" bestFit="1" customWidth="1" outlineLevel="1"/>
    <col min="20" max="20" width="9.19921875" style="63" customWidth="1" outlineLevel="1"/>
    <col min="21" max="16384" width="9.19921875" style="63"/>
  </cols>
  <sheetData>
    <row r="1" spans="1:51" s="58" customFormat="1" ht="16.05" customHeight="1" x14ac:dyDescent="0.45">
      <c r="C1" s="126"/>
      <c r="D1" s="127"/>
      <c r="E1" s="128"/>
      <c r="F1" s="128"/>
      <c r="G1" s="127"/>
      <c r="H1" s="127"/>
      <c r="I1" s="127"/>
      <c r="J1" s="129" t="s">
        <v>22</v>
      </c>
      <c r="K1" s="127"/>
      <c r="L1" s="127"/>
      <c r="M1" s="129" t="s">
        <v>23</v>
      </c>
      <c r="N1" s="127"/>
      <c r="O1" s="127"/>
      <c r="P1" s="129" t="s">
        <v>24</v>
      </c>
      <c r="Q1" s="127"/>
      <c r="R1" s="127"/>
      <c r="S1" s="130" t="s">
        <v>25</v>
      </c>
    </row>
    <row r="2" spans="1:51" s="58" customFormat="1" ht="18" customHeight="1" x14ac:dyDescent="0.45">
      <c r="C2" s="131"/>
      <c r="D2" s="255"/>
      <c r="E2" s="314" t="s">
        <v>85</v>
      </c>
      <c r="F2" s="314"/>
      <c r="G2" s="101" t="s">
        <v>97</v>
      </c>
      <c r="H2" s="100">
        <v>0.4</v>
      </c>
      <c r="I2" s="100">
        <v>0.5</v>
      </c>
      <c r="J2" s="100">
        <v>0.6</v>
      </c>
      <c r="K2" s="100">
        <v>0.7</v>
      </c>
      <c r="L2" s="100">
        <v>0.8</v>
      </c>
      <c r="M2" s="100">
        <v>0.9</v>
      </c>
      <c r="N2" s="100">
        <v>1</v>
      </c>
      <c r="O2" s="100">
        <v>1</v>
      </c>
      <c r="P2" s="100">
        <v>1</v>
      </c>
      <c r="Q2" s="100">
        <v>1</v>
      </c>
      <c r="R2" s="100">
        <v>1</v>
      </c>
      <c r="S2" s="132">
        <v>1</v>
      </c>
    </row>
    <row r="3" spans="1:51" s="58" customFormat="1" ht="18" customHeight="1" x14ac:dyDescent="0.45">
      <c r="C3" s="131"/>
      <c r="D3" s="255"/>
      <c r="E3" s="327" t="s">
        <v>26</v>
      </c>
      <c r="F3" s="328"/>
      <c r="G3" s="109" t="s">
        <v>13</v>
      </c>
      <c r="H3" s="176">
        <v>44027</v>
      </c>
      <c r="I3" s="173">
        <f t="shared" ref="I3:S3" si="0">H3+30</f>
        <v>44057</v>
      </c>
      <c r="J3" s="173">
        <f t="shared" si="0"/>
        <v>44087</v>
      </c>
      <c r="K3" s="173">
        <f t="shared" si="0"/>
        <v>44117</v>
      </c>
      <c r="L3" s="173">
        <f t="shared" si="0"/>
        <v>44147</v>
      </c>
      <c r="M3" s="173">
        <f t="shared" si="0"/>
        <v>44177</v>
      </c>
      <c r="N3" s="173">
        <f t="shared" si="0"/>
        <v>44207</v>
      </c>
      <c r="O3" s="173">
        <f t="shared" si="0"/>
        <v>44237</v>
      </c>
      <c r="P3" s="173">
        <f t="shared" si="0"/>
        <v>44267</v>
      </c>
      <c r="Q3" s="173">
        <f t="shared" si="0"/>
        <v>44297</v>
      </c>
      <c r="R3" s="173">
        <f t="shared" si="0"/>
        <v>44327</v>
      </c>
      <c r="S3" s="263">
        <f t="shared" si="0"/>
        <v>44357</v>
      </c>
    </row>
    <row r="4" spans="1:51" s="58" customFormat="1" ht="18" customHeight="1" x14ac:dyDescent="0.45">
      <c r="C4" s="131"/>
      <c r="D4" s="255"/>
      <c r="E4" s="327"/>
      <c r="F4" s="328"/>
      <c r="G4" s="110" t="s">
        <v>27</v>
      </c>
      <c r="H4" s="60" t="s">
        <v>27</v>
      </c>
      <c r="I4" s="60" t="s">
        <v>27</v>
      </c>
      <c r="J4" s="60" t="s">
        <v>27</v>
      </c>
      <c r="K4" s="60" t="s">
        <v>27</v>
      </c>
      <c r="L4" s="60" t="s">
        <v>27</v>
      </c>
      <c r="M4" s="60" t="s">
        <v>27</v>
      </c>
      <c r="N4" s="60" t="s">
        <v>27</v>
      </c>
      <c r="O4" s="60" t="s">
        <v>27</v>
      </c>
      <c r="P4" s="60" t="s">
        <v>27</v>
      </c>
      <c r="Q4" s="60" t="s">
        <v>27</v>
      </c>
      <c r="R4" s="60" t="s">
        <v>27</v>
      </c>
      <c r="S4" s="133" t="s">
        <v>27</v>
      </c>
    </row>
    <row r="5" spans="1:51" s="182" customFormat="1" ht="18" customHeight="1" x14ac:dyDescent="0.45">
      <c r="A5" s="179"/>
      <c r="B5" s="179"/>
      <c r="C5" s="337" t="s">
        <v>28</v>
      </c>
      <c r="D5" s="338"/>
      <c r="E5" s="315" t="e">
        <f>Realizado!E5</f>
        <v>#VALUE!</v>
      </c>
      <c r="F5" s="316"/>
      <c r="G5" s="224">
        <f>AVERAGE(H5:S5)</f>
        <v>0</v>
      </c>
      <c r="H5" s="224">
        <f t="shared" ref="H5:S5" si="1">H24-H26-H46</f>
        <v>0</v>
      </c>
      <c r="I5" s="224">
        <f t="shared" si="1"/>
        <v>0</v>
      </c>
      <c r="J5" s="224">
        <f t="shared" si="1"/>
        <v>0</v>
      </c>
      <c r="K5" s="224">
        <f t="shared" si="1"/>
        <v>0</v>
      </c>
      <c r="L5" s="224">
        <f t="shared" si="1"/>
        <v>0</v>
      </c>
      <c r="M5" s="224">
        <f t="shared" si="1"/>
        <v>0</v>
      </c>
      <c r="N5" s="224">
        <f t="shared" si="1"/>
        <v>0</v>
      </c>
      <c r="O5" s="224">
        <f t="shared" si="1"/>
        <v>0</v>
      </c>
      <c r="P5" s="224">
        <f t="shared" si="1"/>
        <v>0</v>
      </c>
      <c r="Q5" s="224">
        <f t="shared" si="1"/>
        <v>0</v>
      </c>
      <c r="R5" s="224">
        <f t="shared" si="1"/>
        <v>0</v>
      </c>
      <c r="S5" s="225">
        <f t="shared" si="1"/>
        <v>0</v>
      </c>
      <c r="T5" s="179"/>
      <c r="U5" s="179"/>
      <c r="V5" s="179"/>
      <c r="W5" s="179"/>
      <c r="X5" s="179"/>
      <c r="Y5" s="179"/>
      <c r="Z5" s="179"/>
      <c r="AA5" s="179"/>
      <c r="AB5" s="179"/>
      <c r="AC5" s="179"/>
      <c r="AD5" s="179"/>
      <c r="AE5" s="179"/>
      <c r="AF5" s="179"/>
      <c r="AG5" s="179"/>
      <c r="AH5" s="179"/>
      <c r="AI5" s="179"/>
      <c r="AJ5" s="179"/>
      <c r="AK5" s="179"/>
      <c r="AL5" s="179"/>
      <c r="AM5" s="179"/>
      <c r="AN5" s="179"/>
      <c r="AO5" s="179"/>
      <c r="AP5" s="179"/>
      <c r="AQ5" s="179"/>
      <c r="AR5" s="179"/>
      <c r="AS5" s="179"/>
      <c r="AT5" s="179"/>
      <c r="AU5" s="179"/>
      <c r="AV5" s="179"/>
      <c r="AW5" s="179"/>
      <c r="AX5" s="179"/>
      <c r="AY5" s="179"/>
    </row>
    <row r="6" spans="1:51" s="61" customFormat="1" ht="18" customHeight="1" x14ac:dyDescent="0.45">
      <c r="A6" s="58"/>
      <c r="B6" s="58"/>
      <c r="C6" s="339" t="s">
        <v>29</v>
      </c>
      <c r="D6" s="340"/>
      <c r="E6" s="317" t="s">
        <v>30</v>
      </c>
      <c r="F6" s="318"/>
      <c r="G6" s="88" t="e">
        <f>G5/G9</f>
        <v>#DIV/0!</v>
      </c>
      <c r="H6" s="88" t="e">
        <f t="shared" ref="H6:S6" si="2">H5/H9</f>
        <v>#DIV/0!</v>
      </c>
      <c r="I6" s="88" t="e">
        <f t="shared" si="2"/>
        <v>#DIV/0!</v>
      </c>
      <c r="J6" s="88" t="e">
        <f t="shared" si="2"/>
        <v>#DIV/0!</v>
      </c>
      <c r="K6" s="88" t="e">
        <f t="shared" si="2"/>
        <v>#DIV/0!</v>
      </c>
      <c r="L6" s="88" t="e">
        <f t="shared" si="2"/>
        <v>#DIV/0!</v>
      </c>
      <c r="M6" s="88" t="e">
        <f t="shared" si="2"/>
        <v>#DIV/0!</v>
      </c>
      <c r="N6" s="88" t="e">
        <f t="shared" si="2"/>
        <v>#DIV/0!</v>
      </c>
      <c r="O6" s="88" t="e">
        <f t="shared" si="2"/>
        <v>#DIV/0!</v>
      </c>
      <c r="P6" s="88" t="e">
        <f t="shared" si="2"/>
        <v>#DIV/0!</v>
      </c>
      <c r="Q6" s="88" t="e">
        <f t="shared" si="2"/>
        <v>#DIV/0!</v>
      </c>
      <c r="R6" s="88" t="e">
        <f t="shared" si="2"/>
        <v>#DIV/0!</v>
      </c>
      <c r="S6" s="134" t="e">
        <f t="shared" si="2"/>
        <v>#DIV/0!</v>
      </c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  <c r="AE6" s="58"/>
      <c r="AF6" s="58"/>
      <c r="AG6" s="58"/>
      <c r="AH6" s="58"/>
      <c r="AI6" s="58"/>
      <c r="AJ6" s="58"/>
      <c r="AK6" s="58"/>
      <c r="AL6" s="58"/>
      <c r="AM6" s="58"/>
      <c r="AN6" s="58"/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</row>
    <row r="7" spans="1:51" s="182" customFormat="1" ht="18" customHeight="1" x14ac:dyDescent="0.45">
      <c r="A7" s="179"/>
      <c r="B7" s="179"/>
      <c r="C7" s="345" t="s">
        <v>31</v>
      </c>
      <c r="D7" s="346"/>
      <c r="E7" s="319" t="s">
        <v>30</v>
      </c>
      <c r="F7" s="320"/>
      <c r="G7" s="224">
        <f>AVERAGE(H7:S7)</f>
        <v>0</v>
      </c>
      <c r="H7" s="224">
        <f t="shared" ref="H7:S7" si="3">H5-H86+H85</f>
        <v>0</v>
      </c>
      <c r="I7" s="224">
        <f t="shared" si="3"/>
        <v>0</v>
      </c>
      <c r="J7" s="224">
        <f t="shared" si="3"/>
        <v>0</v>
      </c>
      <c r="K7" s="224">
        <f t="shared" si="3"/>
        <v>0</v>
      </c>
      <c r="L7" s="224">
        <f t="shared" si="3"/>
        <v>0</v>
      </c>
      <c r="M7" s="224">
        <f t="shared" si="3"/>
        <v>0</v>
      </c>
      <c r="N7" s="224">
        <f t="shared" si="3"/>
        <v>0</v>
      </c>
      <c r="O7" s="224">
        <f t="shared" si="3"/>
        <v>0</v>
      </c>
      <c r="P7" s="224">
        <f t="shared" si="3"/>
        <v>0</v>
      </c>
      <c r="Q7" s="224">
        <f t="shared" si="3"/>
        <v>0</v>
      </c>
      <c r="R7" s="224">
        <f t="shared" si="3"/>
        <v>0</v>
      </c>
      <c r="S7" s="225">
        <f t="shared" si="3"/>
        <v>0</v>
      </c>
      <c r="T7" s="179"/>
      <c r="U7" s="179"/>
      <c r="V7" s="179"/>
      <c r="W7" s="179"/>
      <c r="X7" s="179"/>
      <c r="Y7" s="179"/>
      <c r="Z7" s="179"/>
      <c r="AA7" s="179"/>
      <c r="AB7" s="179"/>
      <c r="AC7" s="179"/>
      <c r="AD7" s="179"/>
      <c r="AE7" s="179"/>
      <c r="AF7" s="179"/>
      <c r="AG7" s="179"/>
      <c r="AH7" s="179"/>
      <c r="AI7" s="179"/>
      <c r="AJ7" s="179"/>
      <c r="AK7" s="179"/>
      <c r="AL7" s="179"/>
      <c r="AM7" s="179"/>
      <c r="AN7" s="179"/>
      <c r="AO7" s="179"/>
      <c r="AP7" s="179"/>
      <c r="AQ7" s="179"/>
      <c r="AR7" s="179"/>
      <c r="AS7" s="179"/>
      <c r="AT7" s="179"/>
      <c r="AU7" s="179"/>
      <c r="AV7" s="179"/>
      <c r="AW7" s="179"/>
      <c r="AX7" s="179"/>
      <c r="AY7" s="179"/>
    </row>
    <row r="8" spans="1:51" s="182" customFormat="1" ht="18" customHeight="1" thickBot="1" x14ac:dyDescent="0.5">
      <c r="A8" s="179"/>
      <c r="B8" s="179"/>
      <c r="C8" s="347" t="s">
        <v>32</v>
      </c>
      <c r="D8" s="348"/>
      <c r="E8" s="319" t="s">
        <v>30</v>
      </c>
      <c r="F8" s="320"/>
      <c r="G8" s="185" t="s">
        <v>30</v>
      </c>
      <c r="H8" s="224">
        <f>H7</f>
        <v>0</v>
      </c>
      <c r="I8" s="224">
        <f>H8+I7</f>
        <v>0</v>
      </c>
      <c r="J8" s="224">
        <f t="shared" ref="J8:R8" si="4">I8+J7</f>
        <v>0</v>
      </c>
      <c r="K8" s="224">
        <f t="shared" si="4"/>
        <v>0</v>
      </c>
      <c r="L8" s="224">
        <f t="shared" si="4"/>
        <v>0</v>
      </c>
      <c r="M8" s="224">
        <f t="shared" si="4"/>
        <v>0</v>
      </c>
      <c r="N8" s="224">
        <f t="shared" si="4"/>
        <v>0</v>
      </c>
      <c r="O8" s="224">
        <f t="shared" si="4"/>
        <v>0</v>
      </c>
      <c r="P8" s="224">
        <f t="shared" si="4"/>
        <v>0</v>
      </c>
      <c r="Q8" s="224">
        <f t="shared" si="4"/>
        <v>0</v>
      </c>
      <c r="R8" s="224">
        <f t="shared" si="4"/>
        <v>0</v>
      </c>
      <c r="S8" s="225">
        <f>Q8+S7</f>
        <v>0</v>
      </c>
      <c r="T8" s="179"/>
      <c r="U8" s="179"/>
      <c r="V8" s="179"/>
      <c r="W8" s="179"/>
      <c r="X8" s="179"/>
      <c r="Y8" s="179"/>
      <c r="Z8" s="179"/>
      <c r="AA8" s="179"/>
      <c r="AB8" s="179"/>
      <c r="AC8" s="179"/>
      <c r="AD8" s="179"/>
      <c r="AE8" s="179"/>
      <c r="AF8" s="179"/>
      <c r="AG8" s="179"/>
      <c r="AH8" s="179"/>
      <c r="AI8" s="179"/>
      <c r="AJ8" s="179"/>
      <c r="AK8" s="179"/>
      <c r="AL8" s="179"/>
      <c r="AM8" s="179"/>
      <c r="AN8" s="179"/>
      <c r="AO8" s="179"/>
      <c r="AP8" s="179"/>
      <c r="AQ8" s="179"/>
      <c r="AR8" s="179"/>
      <c r="AS8" s="179"/>
      <c r="AT8" s="179"/>
      <c r="AU8" s="179"/>
      <c r="AV8" s="179"/>
      <c r="AW8" s="179"/>
      <c r="AX8" s="179"/>
      <c r="AY8" s="179"/>
    </row>
    <row r="9" spans="1:51" s="182" customFormat="1" ht="18" customHeight="1" x14ac:dyDescent="0.45">
      <c r="A9" s="179"/>
      <c r="B9" s="179"/>
      <c r="C9" s="306" t="s">
        <v>33</v>
      </c>
      <c r="D9" s="307"/>
      <c r="E9" s="321" t="e">
        <f>Realizado!E9</f>
        <v>#DIV/0!</v>
      </c>
      <c r="F9" s="322"/>
      <c r="G9" s="226">
        <f t="shared" ref="G9:S9" si="5">SUM(G11:G13)</f>
        <v>0</v>
      </c>
      <c r="H9" s="188">
        <f t="shared" si="5"/>
        <v>0</v>
      </c>
      <c r="I9" s="188">
        <f t="shared" si="5"/>
        <v>0</v>
      </c>
      <c r="J9" s="188">
        <f t="shared" si="5"/>
        <v>0</v>
      </c>
      <c r="K9" s="188">
        <f t="shared" si="5"/>
        <v>0</v>
      </c>
      <c r="L9" s="188">
        <f t="shared" si="5"/>
        <v>0</v>
      </c>
      <c r="M9" s="188">
        <f t="shared" si="5"/>
        <v>0</v>
      </c>
      <c r="N9" s="188">
        <f t="shared" si="5"/>
        <v>0</v>
      </c>
      <c r="O9" s="188">
        <f t="shared" si="5"/>
        <v>0</v>
      </c>
      <c r="P9" s="188">
        <f t="shared" si="5"/>
        <v>0</v>
      </c>
      <c r="Q9" s="188">
        <f t="shared" si="5"/>
        <v>0</v>
      </c>
      <c r="R9" s="188">
        <f t="shared" si="5"/>
        <v>0</v>
      </c>
      <c r="S9" s="227">
        <f t="shared" si="5"/>
        <v>0</v>
      </c>
      <c r="T9" s="179"/>
      <c r="U9" s="179"/>
      <c r="V9" s="179"/>
      <c r="W9" s="179"/>
      <c r="X9" s="179"/>
      <c r="Y9" s="179"/>
      <c r="Z9" s="179"/>
      <c r="AA9" s="179"/>
      <c r="AB9" s="179"/>
      <c r="AC9" s="179"/>
      <c r="AD9" s="179"/>
      <c r="AE9" s="179"/>
      <c r="AF9" s="179"/>
      <c r="AG9" s="179"/>
      <c r="AH9" s="179"/>
      <c r="AI9" s="179"/>
      <c r="AJ9" s="179"/>
      <c r="AK9" s="179"/>
      <c r="AL9" s="179"/>
      <c r="AM9" s="179"/>
      <c r="AN9" s="179"/>
      <c r="AO9" s="179"/>
      <c r="AP9" s="179"/>
      <c r="AQ9" s="179"/>
      <c r="AR9" s="179"/>
      <c r="AS9" s="179"/>
      <c r="AT9" s="179"/>
      <c r="AU9" s="179"/>
      <c r="AV9" s="179"/>
      <c r="AW9" s="179"/>
      <c r="AX9" s="179"/>
      <c r="AY9" s="179"/>
    </row>
    <row r="10" spans="1:51" s="58" customFormat="1" ht="18" hidden="1" customHeight="1" outlineLevel="1" x14ac:dyDescent="0.45">
      <c r="C10" s="135" t="s">
        <v>34</v>
      </c>
      <c r="D10" s="256"/>
      <c r="E10" s="104" t="s">
        <v>30</v>
      </c>
      <c r="F10" s="104"/>
      <c r="G10" s="111" t="e">
        <f>(G9/#REF!)-1</f>
        <v>#REF!</v>
      </c>
      <c r="H10" s="86" t="e">
        <f>(H9/#REF!)-1</f>
        <v>#REF!</v>
      </c>
      <c r="I10" s="86" t="e">
        <f>(I9/#REF!)-1</f>
        <v>#REF!</v>
      </c>
      <c r="J10" s="86" t="e">
        <f>(J9/#REF!)-1</f>
        <v>#REF!</v>
      </c>
      <c r="K10" s="86" t="e">
        <f>(K9/#REF!)-1</f>
        <v>#REF!</v>
      </c>
      <c r="L10" s="86" t="e">
        <f>(L9/#REF!)-1</f>
        <v>#REF!</v>
      </c>
      <c r="M10" s="86" t="e">
        <f>(M9/#REF!)-1</f>
        <v>#REF!</v>
      </c>
      <c r="N10" s="86" t="e">
        <f>(N9/#REF!)-1</f>
        <v>#REF!</v>
      </c>
      <c r="O10" s="86" t="e">
        <f>(O9/#REF!)-1</f>
        <v>#REF!</v>
      </c>
      <c r="P10" s="86" t="e">
        <f>(P9/#REF!)-1</f>
        <v>#REF!</v>
      </c>
      <c r="Q10" s="86" t="e">
        <f>(Q9/#REF!)-1</f>
        <v>#REF!</v>
      </c>
      <c r="R10" s="86" t="e">
        <f>(R9/#REF!)-1</f>
        <v>#REF!</v>
      </c>
      <c r="S10" s="136" t="e">
        <f>(S9/#REF!)-1</f>
        <v>#REF!</v>
      </c>
    </row>
    <row r="11" spans="1:51" s="193" customFormat="1" ht="18" customHeight="1" collapsed="1" x14ac:dyDescent="0.45">
      <c r="A11" s="189"/>
      <c r="B11" s="189"/>
      <c r="C11" s="308" t="s">
        <v>35</v>
      </c>
      <c r="D11" s="309"/>
      <c r="E11" s="323">
        <f>Realizado!E11</f>
        <v>0</v>
      </c>
      <c r="F11" s="324"/>
      <c r="G11" s="228">
        <f>AVERAGE(H11:S11)</f>
        <v>0</v>
      </c>
      <c r="H11" s="191">
        <f t="shared" ref="H11:S11" si="6">$E11*H2</f>
        <v>0</v>
      </c>
      <c r="I11" s="191">
        <f t="shared" si="6"/>
        <v>0</v>
      </c>
      <c r="J11" s="191">
        <f t="shared" si="6"/>
        <v>0</v>
      </c>
      <c r="K11" s="191">
        <f t="shared" si="6"/>
        <v>0</v>
      </c>
      <c r="L11" s="191">
        <f t="shared" si="6"/>
        <v>0</v>
      </c>
      <c r="M11" s="191">
        <f t="shared" si="6"/>
        <v>0</v>
      </c>
      <c r="N11" s="191">
        <f t="shared" si="6"/>
        <v>0</v>
      </c>
      <c r="O11" s="191">
        <f t="shared" si="6"/>
        <v>0</v>
      </c>
      <c r="P11" s="191">
        <f t="shared" si="6"/>
        <v>0</v>
      </c>
      <c r="Q11" s="191">
        <f t="shared" si="6"/>
        <v>0</v>
      </c>
      <c r="R11" s="191">
        <f t="shared" si="6"/>
        <v>0</v>
      </c>
      <c r="S11" s="229">
        <f t="shared" si="6"/>
        <v>0</v>
      </c>
      <c r="T11" s="189"/>
      <c r="U11" s="189"/>
      <c r="V11" s="189"/>
      <c r="W11" s="189"/>
      <c r="X11" s="189"/>
      <c r="Y11" s="189"/>
      <c r="Z11" s="189"/>
      <c r="AA11" s="189"/>
      <c r="AB11" s="189"/>
      <c r="AC11" s="189"/>
      <c r="AD11" s="189"/>
      <c r="AE11" s="189"/>
      <c r="AF11" s="189"/>
      <c r="AG11" s="189"/>
      <c r="AH11" s="189"/>
      <c r="AI11" s="189"/>
      <c r="AJ11" s="189"/>
      <c r="AK11" s="189"/>
      <c r="AL11" s="189"/>
      <c r="AM11" s="189"/>
      <c r="AN11" s="189"/>
      <c r="AO11" s="189"/>
      <c r="AP11" s="189"/>
      <c r="AQ11" s="189"/>
      <c r="AR11" s="189"/>
      <c r="AS11" s="189"/>
      <c r="AT11" s="189"/>
      <c r="AU11" s="189"/>
      <c r="AV11" s="189"/>
      <c r="AW11" s="189"/>
      <c r="AX11" s="189"/>
      <c r="AY11" s="189"/>
    </row>
    <row r="12" spans="1:51" s="193" customFormat="1" ht="18" customHeight="1" x14ac:dyDescent="0.45">
      <c r="A12" s="189"/>
      <c r="B12" s="189"/>
      <c r="C12" s="308" t="s">
        <v>36</v>
      </c>
      <c r="D12" s="309"/>
      <c r="E12" s="323">
        <f>Realizado!E12</f>
        <v>0</v>
      </c>
      <c r="F12" s="324"/>
      <c r="G12" s="228">
        <v>0</v>
      </c>
      <c r="H12" s="191"/>
      <c r="I12" s="191"/>
      <c r="J12" s="191"/>
      <c r="K12" s="191"/>
      <c r="L12" s="191"/>
      <c r="M12" s="191"/>
      <c r="N12" s="191"/>
      <c r="O12" s="191"/>
      <c r="P12" s="191"/>
      <c r="Q12" s="191"/>
      <c r="R12" s="191"/>
      <c r="S12" s="229"/>
      <c r="T12" s="189"/>
      <c r="U12" s="189"/>
      <c r="V12" s="189"/>
      <c r="W12" s="189"/>
      <c r="X12" s="189"/>
      <c r="Y12" s="189"/>
      <c r="Z12" s="189"/>
      <c r="AA12" s="189"/>
      <c r="AB12" s="189"/>
      <c r="AC12" s="189"/>
      <c r="AD12" s="189"/>
      <c r="AE12" s="189"/>
      <c r="AF12" s="189"/>
      <c r="AG12" s="189"/>
      <c r="AH12" s="189"/>
      <c r="AI12" s="189"/>
      <c r="AJ12" s="189"/>
      <c r="AK12" s="189"/>
      <c r="AL12" s="189"/>
      <c r="AM12" s="189"/>
      <c r="AN12" s="189"/>
      <c r="AO12" s="189"/>
      <c r="AP12" s="189"/>
      <c r="AQ12" s="189"/>
      <c r="AR12" s="189"/>
      <c r="AS12" s="189"/>
      <c r="AT12" s="189"/>
      <c r="AU12" s="189"/>
      <c r="AV12" s="189"/>
      <c r="AW12" s="189"/>
      <c r="AX12" s="189"/>
      <c r="AY12" s="189"/>
    </row>
    <row r="13" spans="1:51" s="195" customFormat="1" ht="18" customHeight="1" thickBot="1" x14ac:dyDescent="0.5">
      <c r="A13" s="189"/>
      <c r="B13" s="189"/>
      <c r="C13" s="310" t="s">
        <v>37</v>
      </c>
      <c r="D13" s="311"/>
      <c r="E13" s="325">
        <f>Realizado!E13</f>
        <v>0</v>
      </c>
      <c r="F13" s="326"/>
      <c r="G13" s="230">
        <v>0</v>
      </c>
      <c r="H13" s="231"/>
      <c r="I13" s="231"/>
      <c r="J13" s="231"/>
      <c r="K13" s="231"/>
      <c r="L13" s="231"/>
      <c r="M13" s="231"/>
      <c r="N13" s="231"/>
      <c r="O13" s="231"/>
      <c r="P13" s="231"/>
      <c r="Q13" s="231"/>
      <c r="R13" s="231"/>
      <c r="S13" s="232"/>
      <c r="T13" s="189"/>
      <c r="U13" s="189"/>
      <c r="V13" s="189"/>
      <c r="W13" s="189"/>
      <c r="X13" s="189"/>
      <c r="Y13" s="189"/>
      <c r="Z13" s="189"/>
      <c r="AA13" s="189"/>
      <c r="AB13" s="189"/>
      <c r="AC13" s="189"/>
      <c r="AD13" s="189"/>
      <c r="AE13" s="189"/>
      <c r="AF13" s="189"/>
      <c r="AG13" s="189"/>
      <c r="AH13" s="189"/>
      <c r="AI13" s="189"/>
      <c r="AJ13" s="189"/>
      <c r="AK13" s="189"/>
      <c r="AL13" s="189"/>
      <c r="AM13" s="189"/>
      <c r="AN13" s="189"/>
      <c r="AO13" s="189"/>
      <c r="AP13" s="189"/>
      <c r="AQ13" s="189"/>
      <c r="AR13" s="189"/>
      <c r="AS13" s="189"/>
      <c r="AT13" s="189"/>
      <c r="AU13" s="189"/>
      <c r="AV13" s="189"/>
      <c r="AW13" s="189"/>
      <c r="AX13" s="189"/>
      <c r="AY13" s="189"/>
    </row>
    <row r="14" spans="1:51" s="179" customFormat="1" ht="18" customHeight="1" x14ac:dyDescent="0.45">
      <c r="C14" s="312" t="s">
        <v>38</v>
      </c>
      <c r="D14" s="313"/>
      <c r="E14" s="341" t="e">
        <f>Realizado!E14</f>
        <v>#DIV/0!</v>
      </c>
      <c r="F14" s="342"/>
      <c r="G14" s="233">
        <f>SUM(G17:G23)</f>
        <v>0</v>
      </c>
      <c r="H14" s="198">
        <f t="shared" ref="H14:S14" si="7">SUM(H17:H23)</f>
        <v>0</v>
      </c>
      <c r="I14" s="198">
        <f t="shared" si="7"/>
        <v>0</v>
      </c>
      <c r="J14" s="198">
        <f t="shared" si="7"/>
        <v>0</v>
      </c>
      <c r="K14" s="198">
        <f t="shared" si="7"/>
        <v>0</v>
      </c>
      <c r="L14" s="198">
        <f t="shared" si="7"/>
        <v>0</v>
      </c>
      <c r="M14" s="198">
        <f t="shared" si="7"/>
        <v>0</v>
      </c>
      <c r="N14" s="198">
        <f t="shared" si="7"/>
        <v>0</v>
      </c>
      <c r="O14" s="198">
        <f t="shared" si="7"/>
        <v>0</v>
      </c>
      <c r="P14" s="198">
        <f t="shared" si="7"/>
        <v>0</v>
      </c>
      <c r="Q14" s="198">
        <f t="shared" si="7"/>
        <v>0</v>
      </c>
      <c r="R14" s="198">
        <f t="shared" si="7"/>
        <v>0</v>
      </c>
      <c r="S14" s="234">
        <f t="shared" si="7"/>
        <v>0</v>
      </c>
    </row>
    <row r="15" spans="1:51" s="58" customFormat="1" ht="18" customHeight="1" x14ac:dyDescent="0.45">
      <c r="C15" s="302" t="s">
        <v>39</v>
      </c>
      <c r="D15" s="303"/>
      <c r="E15" s="343" t="e">
        <f>Realizado!E15</f>
        <v>#DIV/0!</v>
      </c>
      <c r="F15" s="344"/>
      <c r="G15" s="105" t="e">
        <f>G14/G9</f>
        <v>#DIV/0!</v>
      </c>
      <c r="H15" s="66" t="e">
        <f>H14/H9</f>
        <v>#DIV/0!</v>
      </c>
      <c r="I15" s="66" t="e">
        <f t="shared" ref="I15:S15" si="8">I14/I9</f>
        <v>#DIV/0!</v>
      </c>
      <c r="J15" s="66" t="e">
        <f t="shared" si="8"/>
        <v>#DIV/0!</v>
      </c>
      <c r="K15" s="66" t="e">
        <f t="shared" si="8"/>
        <v>#DIV/0!</v>
      </c>
      <c r="L15" s="66" t="e">
        <f t="shared" si="8"/>
        <v>#DIV/0!</v>
      </c>
      <c r="M15" s="66" t="e">
        <f t="shared" si="8"/>
        <v>#DIV/0!</v>
      </c>
      <c r="N15" s="66" t="e">
        <f t="shared" si="8"/>
        <v>#DIV/0!</v>
      </c>
      <c r="O15" s="66" t="e">
        <f t="shared" si="8"/>
        <v>#DIV/0!</v>
      </c>
      <c r="P15" s="66" t="e">
        <f t="shared" si="8"/>
        <v>#DIV/0!</v>
      </c>
      <c r="Q15" s="66" t="e">
        <f t="shared" si="8"/>
        <v>#DIV/0!</v>
      </c>
      <c r="R15" s="66" t="e">
        <f t="shared" si="8"/>
        <v>#DIV/0!</v>
      </c>
      <c r="S15" s="121" t="e">
        <f t="shared" si="8"/>
        <v>#DIV/0!</v>
      </c>
    </row>
    <row r="16" spans="1:51" s="58" customFormat="1" ht="18" customHeight="1" x14ac:dyDescent="0.45">
      <c r="C16" s="304" t="s">
        <v>40</v>
      </c>
      <c r="D16" s="305"/>
      <c r="E16" s="343" t="str">
        <f>Realizado!E16</f>
        <v/>
      </c>
      <c r="F16" s="344"/>
      <c r="G16" s="105" t="e">
        <f t="shared" ref="G16:S16" si="9">(G17+G18+G19)/G9</f>
        <v>#DIV/0!</v>
      </c>
      <c r="H16" s="66" t="e">
        <f t="shared" si="9"/>
        <v>#DIV/0!</v>
      </c>
      <c r="I16" s="66" t="e">
        <f t="shared" si="9"/>
        <v>#DIV/0!</v>
      </c>
      <c r="J16" s="66" t="e">
        <f t="shared" si="9"/>
        <v>#DIV/0!</v>
      </c>
      <c r="K16" s="66" t="e">
        <f t="shared" si="9"/>
        <v>#DIV/0!</v>
      </c>
      <c r="L16" s="66" t="e">
        <f t="shared" si="9"/>
        <v>#DIV/0!</v>
      </c>
      <c r="M16" s="66" t="e">
        <f t="shared" si="9"/>
        <v>#DIV/0!</v>
      </c>
      <c r="N16" s="66" t="e">
        <f t="shared" si="9"/>
        <v>#DIV/0!</v>
      </c>
      <c r="O16" s="66" t="e">
        <f t="shared" si="9"/>
        <v>#DIV/0!</v>
      </c>
      <c r="P16" s="66" t="e">
        <f t="shared" si="9"/>
        <v>#DIV/0!</v>
      </c>
      <c r="Q16" s="66" t="e">
        <f t="shared" si="9"/>
        <v>#DIV/0!</v>
      </c>
      <c r="R16" s="66" t="e">
        <f t="shared" si="9"/>
        <v>#DIV/0!</v>
      </c>
      <c r="S16" s="121" t="e">
        <f t="shared" si="9"/>
        <v>#DIV/0!</v>
      </c>
    </row>
    <row r="17" spans="3:19" ht="18" customHeight="1" outlineLevel="1" x14ac:dyDescent="0.45">
      <c r="C17" s="122" t="str">
        <f>Realizado!C17</f>
        <v>CUSTO COM COMIDA</v>
      </c>
      <c r="D17" s="72" t="s">
        <v>119</v>
      </c>
      <c r="E17" s="99" t="e">
        <f>Realizado!D17</f>
        <v>#DIV/0!</v>
      </c>
      <c r="F17" s="96">
        <v>0</v>
      </c>
      <c r="G17" s="204">
        <f t="shared" ref="G17:G23" si="10">AVERAGE(H17:S17)</f>
        <v>0</v>
      </c>
      <c r="H17" s="221">
        <f>$F17*H11</f>
        <v>0</v>
      </c>
      <c r="I17" s="219">
        <f>H17</f>
        <v>0</v>
      </c>
      <c r="J17" s="219">
        <f t="shared" ref="J17:S17" si="11">I17</f>
        <v>0</v>
      </c>
      <c r="K17" s="219">
        <f t="shared" si="11"/>
        <v>0</v>
      </c>
      <c r="L17" s="219">
        <f t="shared" si="11"/>
        <v>0</v>
      </c>
      <c r="M17" s="219">
        <f t="shared" si="11"/>
        <v>0</v>
      </c>
      <c r="N17" s="219">
        <f t="shared" si="11"/>
        <v>0</v>
      </c>
      <c r="O17" s="219">
        <f t="shared" si="11"/>
        <v>0</v>
      </c>
      <c r="P17" s="219">
        <f t="shared" si="11"/>
        <v>0</v>
      </c>
      <c r="Q17" s="219">
        <f t="shared" si="11"/>
        <v>0</v>
      </c>
      <c r="R17" s="219">
        <f t="shared" si="11"/>
        <v>0</v>
      </c>
      <c r="S17" s="245">
        <f t="shared" si="11"/>
        <v>0</v>
      </c>
    </row>
    <row r="18" spans="3:19" ht="18" customHeight="1" outlineLevel="1" x14ac:dyDescent="0.45">
      <c r="C18" s="123" t="str">
        <f>Realizado!C18</f>
        <v>CUSTO COM BEBIDA</v>
      </c>
      <c r="D18" s="74"/>
      <c r="E18" s="99" t="e">
        <f>Realizado!D18</f>
        <v>#DIV/0!</v>
      </c>
      <c r="F18" s="97">
        <v>0</v>
      </c>
      <c r="G18" s="204">
        <f t="shared" si="10"/>
        <v>0</v>
      </c>
      <c r="H18" s="221">
        <f>$F18*H12</f>
        <v>0</v>
      </c>
      <c r="I18" s="221">
        <f t="shared" ref="I18:S23" si="12">H18</f>
        <v>0</v>
      </c>
      <c r="J18" s="221">
        <f t="shared" si="12"/>
        <v>0</v>
      </c>
      <c r="K18" s="221">
        <f t="shared" si="12"/>
        <v>0</v>
      </c>
      <c r="L18" s="221">
        <f t="shared" si="12"/>
        <v>0</v>
      </c>
      <c r="M18" s="221">
        <f t="shared" si="12"/>
        <v>0</v>
      </c>
      <c r="N18" s="221">
        <f t="shared" si="12"/>
        <v>0</v>
      </c>
      <c r="O18" s="221">
        <f t="shared" si="12"/>
        <v>0</v>
      </c>
      <c r="P18" s="221">
        <f t="shared" si="12"/>
        <v>0</v>
      </c>
      <c r="Q18" s="221">
        <f t="shared" si="12"/>
        <v>0</v>
      </c>
      <c r="R18" s="221">
        <f t="shared" si="12"/>
        <v>0</v>
      </c>
      <c r="S18" s="241">
        <f t="shared" si="12"/>
        <v>0</v>
      </c>
    </row>
    <row r="19" spans="3:19" ht="18" customHeight="1" outlineLevel="1" x14ac:dyDescent="0.45">
      <c r="C19" s="123" t="str">
        <f>Realizado!C19</f>
        <v xml:space="preserve"> CUSTO COM OUTROS</v>
      </c>
      <c r="D19" s="74"/>
      <c r="E19" s="99" t="e">
        <f>Realizado!D19</f>
        <v>#DIV/0!</v>
      </c>
      <c r="F19" s="97">
        <v>0</v>
      </c>
      <c r="G19" s="204">
        <f t="shared" si="10"/>
        <v>0</v>
      </c>
      <c r="H19" s="221">
        <f>$F19*H13</f>
        <v>0</v>
      </c>
      <c r="I19" s="221">
        <f t="shared" si="12"/>
        <v>0</v>
      </c>
      <c r="J19" s="221">
        <f t="shared" si="12"/>
        <v>0</v>
      </c>
      <c r="K19" s="221">
        <f t="shared" si="12"/>
        <v>0</v>
      </c>
      <c r="L19" s="221">
        <f t="shared" si="12"/>
        <v>0</v>
      </c>
      <c r="M19" s="221">
        <f t="shared" si="12"/>
        <v>0</v>
      </c>
      <c r="N19" s="221">
        <f t="shared" si="12"/>
        <v>0</v>
      </c>
      <c r="O19" s="221">
        <f t="shared" si="12"/>
        <v>0</v>
      </c>
      <c r="P19" s="221">
        <f t="shared" si="12"/>
        <v>0</v>
      </c>
      <c r="Q19" s="221">
        <f t="shared" si="12"/>
        <v>0</v>
      </c>
      <c r="R19" s="221">
        <f t="shared" si="12"/>
        <v>0</v>
      </c>
      <c r="S19" s="241">
        <f t="shared" si="12"/>
        <v>0</v>
      </c>
    </row>
    <row r="20" spans="3:19" ht="18" customHeight="1" outlineLevel="1" x14ac:dyDescent="0.45">
      <c r="C20" s="123" t="str">
        <f>Realizado!C20</f>
        <v xml:space="preserve">IMPOSTOS DE VENDA </v>
      </c>
      <c r="D20" s="74"/>
      <c r="E20" s="99" t="e">
        <f>Realizado!D20</f>
        <v>#DIV/0!</v>
      </c>
      <c r="F20" s="97">
        <v>0</v>
      </c>
      <c r="G20" s="204">
        <f t="shared" si="10"/>
        <v>0</v>
      </c>
      <c r="H20" s="221">
        <f>$F20*H$9</f>
        <v>0</v>
      </c>
      <c r="I20" s="221">
        <f t="shared" si="12"/>
        <v>0</v>
      </c>
      <c r="J20" s="221">
        <f t="shared" si="12"/>
        <v>0</v>
      </c>
      <c r="K20" s="221">
        <f t="shared" si="12"/>
        <v>0</v>
      </c>
      <c r="L20" s="221">
        <f t="shared" si="12"/>
        <v>0</v>
      </c>
      <c r="M20" s="221">
        <f t="shared" si="12"/>
        <v>0</v>
      </c>
      <c r="N20" s="221">
        <f t="shared" si="12"/>
        <v>0</v>
      </c>
      <c r="O20" s="221">
        <f t="shared" si="12"/>
        <v>0</v>
      </c>
      <c r="P20" s="221">
        <f t="shared" si="12"/>
        <v>0</v>
      </c>
      <c r="Q20" s="221">
        <f t="shared" si="12"/>
        <v>0</v>
      </c>
      <c r="R20" s="221">
        <f t="shared" si="12"/>
        <v>0</v>
      </c>
      <c r="S20" s="241">
        <f t="shared" si="12"/>
        <v>0</v>
      </c>
    </row>
    <row r="21" spans="3:19" ht="18" customHeight="1" outlineLevel="1" x14ac:dyDescent="0.45">
      <c r="C21" s="123" t="str">
        <f>Realizado!C21</f>
        <v>DESPESAS COM MEIOS ELETRÔNICOS DE VENDA</v>
      </c>
      <c r="D21" s="74" t="s">
        <v>120</v>
      </c>
      <c r="E21" s="99" t="e">
        <f>Realizado!D21</f>
        <v>#DIV/0!</v>
      </c>
      <c r="F21" s="97">
        <v>0</v>
      </c>
      <c r="G21" s="204">
        <f t="shared" si="10"/>
        <v>0</v>
      </c>
      <c r="H21" s="221">
        <f>$F21*H$9</f>
        <v>0</v>
      </c>
      <c r="I21" s="221">
        <f t="shared" si="12"/>
        <v>0</v>
      </c>
      <c r="J21" s="221">
        <f t="shared" si="12"/>
        <v>0</v>
      </c>
      <c r="K21" s="221">
        <f t="shared" si="12"/>
        <v>0</v>
      </c>
      <c r="L21" s="221">
        <f t="shared" si="12"/>
        <v>0</v>
      </c>
      <c r="M21" s="221">
        <f t="shared" si="12"/>
        <v>0</v>
      </c>
      <c r="N21" s="221">
        <f t="shared" si="12"/>
        <v>0</v>
      </c>
      <c r="O21" s="221">
        <f t="shared" si="12"/>
        <v>0</v>
      </c>
      <c r="P21" s="221">
        <f t="shared" si="12"/>
        <v>0</v>
      </c>
      <c r="Q21" s="221">
        <f t="shared" si="12"/>
        <v>0</v>
      </c>
      <c r="R21" s="221">
        <f t="shared" si="12"/>
        <v>0</v>
      </c>
      <c r="S21" s="241">
        <f t="shared" si="12"/>
        <v>0</v>
      </c>
    </row>
    <row r="22" spans="3:19" ht="18" customHeight="1" outlineLevel="1" x14ac:dyDescent="0.45">
      <c r="C22" s="123" t="str">
        <f>Realizado!C22</f>
        <v xml:space="preserve">DESPESAS PARCEIROS VENDAS DELIVERY </v>
      </c>
      <c r="D22" s="74"/>
      <c r="E22" s="99" t="e">
        <f>Realizado!D22</f>
        <v>#DIV/0!</v>
      </c>
      <c r="F22" s="97">
        <v>0</v>
      </c>
      <c r="G22" s="204">
        <f t="shared" si="10"/>
        <v>0</v>
      </c>
      <c r="H22" s="221">
        <f>$F22*H$9</f>
        <v>0</v>
      </c>
      <c r="I22" s="221">
        <f t="shared" si="12"/>
        <v>0</v>
      </c>
      <c r="J22" s="221">
        <f t="shared" si="12"/>
        <v>0</v>
      </c>
      <c r="K22" s="221">
        <f t="shared" si="12"/>
        <v>0</v>
      </c>
      <c r="L22" s="221">
        <f t="shared" si="12"/>
        <v>0</v>
      </c>
      <c r="M22" s="221">
        <f t="shared" si="12"/>
        <v>0</v>
      </c>
      <c r="N22" s="221">
        <f t="shared" si="12"/>
        <v>0</v>
      </c>
      <c r="O22" s="221">
        <f t="shared" si="12"/>
        <v>0</v>
      </c>
      <c r="P22" s="221">
        <f t="shared" si="12"/>
        <v>0</v>
      </c>
      <c r="Q22" s="221">
        <f t="shared" si="12"/>
        <v>0</v>
      </c>
      <c r="R22" s="221">
        <f t="shared" si="12"/>
        <v>0</v>
      </c>
      <c r="S22" s="241">
        <f t="shared" si="12"/>
        <v>0</v>
      </c>
    </row>
    <row r="23" spans="3:19" ht="18" customHeight="1" outlineLevel="1" thickBot="1" x14ac:dyDescent="0.5">
      <c r="C23" s="123" t="str">
        <f>Realizado!C23</f>
        <v>COMISSIONAMENTO EQUIPE</v>
      </c>
      <c r="D23" s="75"/>
      <c r="E23" s="99" t="e">
        <f>Realizado!D23</f>
        <v>#DIV/0!</v>
      </c>
      <c r="F23" s="98">
        <v>0</v>
      </c>
      <c r="G23" s="204">
        <f t="shared" si="10"/>
        <v>0</v>
      </c>
      <c r="H23" s="221">
        <f>$F23*H$9</f>
        <v>0</v>
      </c>
      <c r="I23" s="223">
        <f t="shared" si="12"/>
        <v>0</v>
      </c>
      <c r="J23" s="223">
        <f t="shared" si="12"/>
        <v>0</v>
      </c>
      <c r="K23" s="223">
        <f t="shared" si="12"/>
        <v>0</v>
      </c>
      <c r="L23" s="223">
        <f t="shared" si="12"/>
        <v>0</v>
      </c>
      <c r="M23" s="223">
        <f t="shared" si="12"/>
        <v>0</v>
      </c>
      <c r="N23" s="223">
        <f t="shared" si="12"/>
        <v>0</v>
      </c>
      <c r="O23" s="223">
        <f t="shared" si="12"/>
        <v>0</v>
      </c>
      <c r="P23" s="223">
        <f t="shared" si="12"/>
        <v>0</v>
      </c>
      <c r="Q23" s="223">
        <f t="shared" si="12"/>
        <v>0</v>
      </c>
      <c r="R23" s="223">
        <f t="shared" si="12"/>
        <v>0</v>
      </c>
      <c r="S23" s="252">
        <f t="shared" si="12"/>
        <v>0</v>
      </c>
    </row>
    <row r="24" spans="3:19" s="179" customFormat="1" ht="18" customHeight="1" x14ac:dyDescent="0.45">
      <c r="C24" s="359" t="s">
        <v>45</v>
      </c>
      <c r="D24" s="360"/>
      <c r="E24" s="321" t="e">
        <f>Realizado!E24</f>
        <v>#DIV/0!</v>
      </c>
      <c r="F24" s="322"/>
      <c r="G24" s="235">
        <f>G9-G14</f>
        <v>0</v>
      </c>
      <c r="H24" s="201">
        <f t="shared" ref="H24:S24" si="13">H9-H14</f>
        <v>0</v>
      </c>
      <c r="I24" s="201">
        <f t="shared" si="13"/>
        <v>0</v>
      </c>
      <c r="J24" s="201">
        <f t="shared" si="13"/>
        <v>0</v>
      </c>
      <c r="K24" s="201">
        <f t="shared" si="13"/>
        <v>0</v>
      </c>
      <c r="L24" s="201">
        <f t="shared" si="13"/>
        <v>0</v>
      </c>
      <c r="M24" s="201">
        <f t="shared" si="13"/>
        <v>0</v>
      </c>
      <c r="N24" s="201">
        <f t="shared" si="13"/>
        <v>0</v>
      </c>
      <c r="O24" s="201">
        <f t="shared" si="13"/>
        <v>0</v>
      </c>
      <c r="P24" s="201">
        <f t="shared" si="13"/>
        <v>0</v>
      </c>
      <c r="Q24" s="201">
        <f t="shared" si="13"/>
        <v>0</v>
      </c>
      <c r="R24" s="201">
        <f t="shared" si="13"/>
        <v>0</v>
      </c>
      <c r="S24" s="236">
        <f t="shared" si="13"/>
        <v>0</v>
      </c>
    </row>
    <row r="25" spans="3:19" s="58" customFormat="1" ht="18" customHeight="1" x14ac:dyDescent="0.45">
      <c r="C25" s="357" t="s">
        <v>39</v>
      </c>
      <c r="D25" s="358"/>
      <c r="E25" s="365"/>
      <c r="F25" s="366"/>
      <c r="G25" s="108" t="e">
        <f>G24/G9</f>
        <v>#DIV/0!</v>
      </c>
      <c r="H25" s="92" t="e">
        <f t="shared" ref="H25:S25" si="14">H24/H9</f>
        <v>#DIV/0!</v>
      </c>
      <c r="I25" s="92" t="e">
        <f t="shared" si="14"/>
        <v>#DIV/0!</v>
      </c>
      <c r="J25" s="92" t="e">
        <f t="shared" si="14"/>
        <v>#DIV/0!</v>
      </c>
      <c r="K25" s="92" t="e">
        <f t="shared" si="14"/>
        <v>#DIV/0!</v>
      </c>
      <c r="L25" s="92" t="e">
        <f t="shared" si="14"/>
        <v>#DIV/0!</v>
      </c>
      <c r="M25" s="92" t="e">
        <f t="shared" si="14"/>
        <v>#DIV/0!</v>
      </c>
      <c r="N25" s="92" t="e">
        <f t="shared" si="14"/>
        <v>#DIV/0!</v>
      </c>
      <c r="O25" s="92" t="e">
        <f t="shared" si="14"/>
        <v>#DIV/0!</v>
      </c>
      <c r="P25" s="92" t="e">
        <f t="shared" si="14"/>
        <v>#DIV/0!</v>
      </c>
      <c r="Q25" s="92" t="e">
        <f t="shared" si="14"/>
        <v>#DIV/0!</v>
      </c>
      <c r="R25" s="92" t="e">
        <f t="shared" si="14"/>
        <v>#DIV/0!</v>
      </c>
      <c r="S25" s="124" t="e">
        <f t="shared" si="14"/>
        <v>#DIV/0!</v>
      </c>
    </row>
    <row r="26" spans="3:19" s="179" customFormat="1" ht="18" customHeight="1" x14ac:dyDescent="0.45">
      <c r="C26" s="361" t="s">
        <v>46</v>
      </c>
      <c r="D26" s="362"/>
      <c r="E26" s="363">
        <f>Realizado!E26</f>
        <v>0</v>
      </c>
      <c r="F26" s="364"/>
      <c r="G26" s="237">
        <f>SUM(G28:G45)</f>
        <v>0</v>
      </c>
      <c r="H26" s="238">
        <f t="shared" ref="H26:S26" si="15">SUM(H28:H45)</f>
        <v>0</v>
      </c>
      <c r="I26" s="238">
        <f t="shared" si="15"/>
        <v>0</v>
      </c>
      <c r="J26" s="238">
        <f t="shared" si="15"/>
        <v>0</v>
      </c>
      <c r="K26" s="238">
        <f t="shared" si="15"/>
        <v>0</v>
      </c>
      <c r="L26" s="238">
        <f t="shared" si="15"/>
        <v>0</v>
      </c>
      <c r="M26" s="238">
        <f t="shared" si="15"/>
        <v>0</v>
      </c>
      <c r="N26" s="238">
        <f t="shared" si="15"/>
        <v>0</v>
      </c>
      <c r="O26" s="238">
        <f t="shared" si="15"/>
        <v>0</v>
      </c>
      <c r="P26" s="238">
        <f t="shared" si="15"/>
        <v>0</v>
      </c>
      <c r="Q26" s="238">
        <f t="shared" si="15"/>
        <v>0</v>
      </c>
      <c r="R26" s="238">
        <f t="shared" si="15"/>
        <v>0</v>
      </c>
      <c r="S26" s="239">
        <f t="shared" si="15"/>
        <v>0</v>
      </c>
    </row>
    <row r="27" spans="3:19" s="58" customFormat="1" ht="18" customHeight="1" x14ac:dyDescent="0.45">
      <c r="C27" s="302" t="s">
        <v>39</v>
      </c>
      <c r="D27" s="303"/>
      <c r="E27" s="343" t="e">
        <f>Realizado!E27</f>
        <v>#DIV/0!</v>
      </c>
      <c r="F27" s="344"/>
      <c r="G27" s="105" t="e">
        <f t="shared" ref="G27:R27" si="16">G26/G9</f>
        <v>#DIV/0!</v>
      </c>
      <c r="H27" s="66" t="e">
        <f t="shared" si="16"/>
        <v>#DIV/0!</v>
      </c>
      <c r="I27" s="66" t="e">
        <f t="shared" si="16"/>
        <v>#DIV/0!</v>
      </c>
      <c r="J27" s="66" t="e">
        <f t="shared" si="16"/>
        <v>#DIV/0!</v>
      </c>
      <c r="K27" s="66" t="e">
        <f t="shared" si="16"/>
        <v>#DIV/0!</v>
      </c>
      <c r="L27" s="66" t="e">
        <f t="shared" si="16"/>
        <v>#DIV/0!</v>
      </c>
      <c r="M27" s="66" t="e">
        <f t="shared" si="16"/>
        <v>#DIV/0!</v>
      </c>
      <c r="N27" s="66" t="e">
        <f t="shared" si="16"/>
        <v>#DIV/0!</v>
      </c>
      <c r="O27" s="66" t="e">
        <f t="shared" si="16"/>
        <v>#DIV/0!</v>
      </c>
      <c r="P27" s="66" t="e">
        <f t="shared" si="16"/>
        <v>#DIV/0!</v>
      </c>
      <c r="Q27" s="66" t="e">
        <f t="shared" si="16"/>
        <v>#DIV/0!</v>
      </c>
      <c r="R27" s="66" t="e">
        <f t="shared" si="16"/>
        <v>#DIV/0!</v>
      </c>
      <c r="S27" s="121" t="e">
        <f>S26/S9</f>
        <v>#DIV/0!</v>
      </c>
    </row>
    <row r="28" spans="3:19" s="189" customFormat="1" ht="18" customHeight="1" outlineLevel="1" x14ac:dyDescent="0.45">
      <c r="C28" s="261" t="str">
        <f>Realizado!C28</f>
        <v>FOLHA ADMINISTRATIVA</v>
      </c>
      <c r="D28" s="240" t="s">
        <v>103</v>
      </c>
      <c r="E28" s="331">
        <f>Realizado!E28</f>
        <v>0</v>
      </c>
      <c r="F28" s="332"/>
      <c r="G28" s="204">
        <f>AVERAGE(H28:S28)</f>
        <v>0</v>
      </c>
      <c r="H28" s="221">
        <v>0</v>
      </c>
      <c r="I28" s="221">
        <f>H28</f>
        <v>0</v>
      </c>
      <c r="J28" s="221">
        <f t="shared" ref="J28:S29" si="17">I28</f>
        <v>0</v>
      </c>
      <c r="K28" s="221">
        <f t="shared" si="17"/>
        <v>0</v>
      </c>
      <c r="L28" s="221">
        <f t="shared" si="17"/>
        <v>0</v>
      </c>
      <c r="M28" s="221">
        <f t="shared" si="17"/>
        <v>0</v>
      </c>
      <c r="N28" s="221">
        <f t="shared" si="17"/>
        <v>0</v>
      </c>
      <c r="O28" s="221">
        <f t="shared" si="17"/>
        <v>0</v>
      </c>
      <c r="P28" s="221">
        <f t="shared" si="17"/>
        <v>0</v>
      </c>
      <c r="Q28" s="221">
        <f t="shared" si="17"/>
        <v>0</v>
      </c>
      <c r="R28" s="221">
        <f t="shared" si="17"/>
        <v>0</v>
      </c>
      <c r="S28" s="241">
        <f t="shared" si="17"/>
        <v>0</v>
      </c>
    </row>
    <row r="29" spans="3:19" s="189" customFormat="1" ht="18" customHeight="1" outlineLevel="1" x14ac:dyDescent="0.45">
      <c r="C29" s="261" t="str">
        <f>Realizado!C29</f>
        <v>FOLHA PRODUTIVA</v>
      </c>
      <c r="D29" s="240" t="s">
        <v>121</v>
      </c>
      <c r="E29" s="300">
        <f>Realizado!E29</f>
        <v>0</v>
      </c>
      <c r="F29" s="301"/>
      <c r="G29" s="204">
        <f t="shared" ref="G29:G45" si="18">AVERAGE(H29:S29)</f>
        <v>0</v>
      </c>
      <c r="H29" s="221">
        <v>0</v>
      </c>
      <c r="I29" s="221">
        <f>H29</f>
        <v>0</v>
      </c>
      <c r="J29" s="221">
        <f t="shared" si="17"/>
        <v>0</v>
      </c>
      <c r="K29" s="221">
        <f t="shared" si="17"/>
        <v>0</v>
      </c>
      <c r="L29" s="221">
        <f t="shared" si="17"/>
        <v>0</v>
      </c>
      <c r="M29" s="221">
        <f t="shared" si="17"/>
        <v>0</v>
      </c>
      <c r="N29" s="221">
        <f t="shared" si="17"/>
        <v>0</v>
      </c>
      <c r="O29" s="221">
        <f t="shared" si="17"/>
        <v>0</v>
      </c>
      <c r="P29" s="221">
        <f t="shared" si="17"/>
        <v>0</v>
      </c>
      <c r="Q29" s="221">
        <f t="shared" si="17"/>
        <v>0</v>
      </c>
      <c r="R29" s="221">
        <f t="shared" si="17"/>
        <v>0</v>
      </c>
      <c r="S29" s="241">
        <f t="shared" si="17"/>
        <v>0</v>
      </c>
    </row>
    <row r="30" spans="3:19" s="189" customFormat="1" ht="18" customHeight="1" outlineLevel="1" x14ac:dyDescent="0.45">
      <c r="C30" s="261" t="str">
        <f>Realizado!C30</f>
        <v>FOLHA ATENDENTES</v>
      </c>
      <c r="D30" s="240"/>
      <c r="E30" s="300">
        <f>Realizado!E30</f>
        <v>0</v>
      </c>
      <c r="F30" s="301"/>
      <c r="G30" s="204">
        <f t="shared" si="18"/>
        <v>0</v>
      </c>
      <c r="H30" s="221">
        <v>0</v>
      </c>
      <c r="I30" s="221">
        <f>H30</f>
        <v>0</v>
      </c>
      <c r="J30" s="221">
        <f t="shared" ref="J30:J32" si="19">I30</f>
        <v>0</v>
      </c>
      <c r="K30" s="221">
        <f t="shared" ref="K30:K32" si="20">J30</f>
        <v>0</v>
      </c>
      <c r="L30" s="221">
        <f t="shared" ref="L30:L32" si="21">K30</f>
        <v>0</v>
      </c>
      <c r="M30" s="221">
        <f t="shared" ref="M30:M32" si="22">L30</f>
        <v>0</v>
      </c>
      <c r="N30" s="221">
        <f t="shared" ref="N30:N32" si="23">M30</f>
        <v>0</v>
      </c>
      <c r="O30" s="221">
        <f t="shared" ref="O30:O32" si="24">N30</f>
        <v>0</v>
      </c>
      <c r="P30" s="221">
        <f t="shared" ref="P30:P32" si="25">O30</f>
        <v>0</v>
      </c>
      <c r="Q30" s="221">
        <f t="shared" ref="Q30:Q32" si="26">P30</f>
        <v>0</v>
      </c>
      <c r="R30" s="221">
        <f t="shared" ref="R30:R32" si="27">Q30</f>
        <v>0</v>
      </c>
      <c r="S30" s="241">
        <f t="shared" ref="S30:S32" si="28">R30</f>
        <v>0</v>
      </c>
    </row>
    <row r="31" spans="3:19" s="189" customFormat="1" ht="18" customHeight="1" outlineLevel="1" x14ac:dyDescent="0.45">
      <c r="C31" s="261" t="str">
        <f>Realizado!C31</f>
        <v>PAGAMENTOS PARA PESSOAS FORA DA FOLHA</v>
      </c>
      <c r="D31" s="240"/>
      <c r="E31" s="300">
        <f>Realizado!E31</f>
        <v>0</v>
      </c>
      <c r="F31" s="301"/>
      <c r="G31" s="204">
        <f t="shared" si="18"/>
        <v>0</v>
      </c>
      <c r="H31" s="221">
        <v>0</v>
      </c>
      <c r="I31" s="221">
        <f>H31</f>
        <v>0</v>
      </c>
      <c r="J31" s="221">
        <f t="shared" si="19"/>
        <v>0</v>
      </c>
      <c r="K31" s="221">
        <f t="shared" si="20"/>
        <v>0</v>
      </c>
      <c r="L31" s="221">
        <f t="shared" si="21"/>
        <v>0</v>
      </c>
      <c r="M31" s="221">
        <f t="shared" si="22"/>
        <v>0</v>
      </c>
      <c r="N31" s="221">
        <f t="shared" si="23"/>
        <v>0</v>
      </c>
      <c r="O31" s="221">
        <f t="shared" si="24"/>
        <v>0</v>
      </c>
      <c r="P31" s="221">
        <f t="shared" si="25"/>
        <v>0</v>
      </c>
      <c r="Q31" s="221">
        <f t="shared" si="26"/>
        <v>0</v>
      </c>
      <c r="R31" s="221">
        <f t="shared" si="27"/>
        <v>0</v>
      </c>
      <c r="S31" s="241">
        <f t="shared" si="28"/>
        <v>0</v>
      </c>
    </row>
    <row r="32" spans="3:19" s="189" customFormat="1" ht="18" customHeight="1" outlineLevel="1" x14ac:dyDescent="0.45">
      <c r="C32" s="261" t="str">
        <f>Realizado!C32</f>
        <v>INSS</v>
      </c>
      <c r="D32" s="240"/>
      <c r="E32" s="300">
        <f>Realizado!E32</f>
        <v>0</v>
      </c>
      <c r="F32" s="301"/>
      <c r="G32" s="204">
        <f t="shared" si="18"/>
        <v>0</v>
      </c>
      <c r="H32" s="221">
        <v>0</v>
      </c>
      <c r="I32" s="221">
        <f>H32</f>
        <v>0</v>
      </c>
      <c r="J32" s="221">
        <f t="shared" si="19"/>
        <v>0</v>
      </c>
      <c r="K32" s="221">
        <f t="shared" si="20"/>
        <v>0</v>
      </c>
      <c r="L32" s="221">
        <f t="shared" si="21"/>
        <v>0</v>
      </c>
      <c r="M32" s="221">
        <f t="shared" si="22"/>
        <v>0</v>
      </c>
      <c r="N32" s="221">
        <f t="shared" si="23"/>
        <v>0</v>
      </c>
      <c r="O32" s="221">
        <f t="shared" si="24"/>
        <v>0</v>
      </c>
      <c r="P32" s="221">
        <f t="shared" si="25"/>
        <v>0</v>
      </c>
      <c r="Q32" s="221">
        <f t="shared" si="26"/>
        <v>0</v>
      </c>
      <c r="R32" s="221">
        <f t="shared" si="27"/>
        <v>0</v>
      </c>
      <c r="S32" s="241">
        <f t="shared" si="28"/>
        <v>0</v>
      </c>
    </row>
    <row r="33" spans="3:19" s="189" customFormat="1" ht="18" customHeight="1" outlineLevel="1" x14ac:dyDescent="0.45">
      <c r="C33" s="261" t="str">
        <f>Realizado!C33</f>
        <v>DÉCIMO TERCEIRO</v>
      </c>
      <c r="D33" s="240"/>
      <c r="E33" s="300">
        <f>Realizado!E33</f>
        <v>0</v>
      </c>
      <c r="F33" s="301"/>
      <c r="G33" s="204">
        <f t="shared" si="18"/>
        <v>0</v>
      </c>
      <c r="H33" s="221">
        <v>0</v>
      </c>
      <c r="I33" s="221">
        <f t="shared" ref="I33:S41" si="29">H33</f>
        <v>0</v>
      </c>
      <c r="J33" s="221">
        <f t="shared" si="29"/>
        <v>0</v>
      </c>
      <c r="K33" s="221">
        <f t="shared" si="29"/>
        <v>0</v>
      </c>
      <c r="L33" s="221">
        <f t="shared" si="29"/>
        <v>0</v>
      </c>
      <c r="M33" s="221">
        <f t="shared" si="29"/>
        <v>0</v>
      </c>
      <c r="N33" s="221">
        <f t="shared" si="29"/>
        <v>0</v>
      </c>
      <c r="O33" s="221">
        <f t="shared" si="29"/>
        <v>0</v>
      </c>
      <c r="P33" s="221">
        <f t="shared" si="29"/>
        <v>0</v>
      </c>
      <c r="Q33" s="221">
        <f t="shared" si="29"/>
        <v>0</v>
      </c>
      <c r="R33" s="221">
        <f t="shared" si="29"/>
        <v>0</v>
      </c>
      <c r="S33" s="241">
        <f t="shared" si="29"/>
        <v>0</v>
      </c>
    </row>
    <row r="34" spans="3:19" s="189" customFormat="1" ht="18" customHeight="1" outlineLevel="1" x14ac:dyDescent="0.45">
      <c r="C34" s="261" t="str">
        <f>Realizado!C34</f>
        <v>FÉRIAS</v>
      </c>
      <c r="D34" s="240"/>
      <c r="E34" s="300">
        <f>Realizado!E34</f>
        <v>0</v>
      </c>
      <c r="F34" s="301"/>
      <c r="G34" s="204">
        <f t="shared" si="18"/>
        <v>0</v>
      </c>
      <c r="H34" s="221">
        <v>0</v>
      </c>
      <c r="I34" s="221">
        <f t="shared" si="29"/>
        <v>0</v>
      </c>
      <c r="J34" s="221">
        <f t="shared" si="29"/>
        <v>0</v>
      </c>
      <c r="K34" s="221">
        <f t="shared" si="29"/>
        <v>0</v>
      </c>
      <c r="L34" s="221">
        <f t="shared" si="29"/>
        <v>0</v>
      </c>
      <c r="M34" s="221">
        <f t="shared" si="29"/>
        <v>0</v>
      </c>
      <c r="N34" s="221">
        <f t="shared" si="29"/>
        <v>0</v>
      </c>
      <c r="O34" s="221">
        <f t="shared" si="29"/>
        <v>0</v>
      </c>
      <c r="P34" s="221">
        <f t="shared" si="29"/>
        <v>0</v>
      </c>
      <c r="Q34" s="221">
        <f t="shared" si="29"/>
        <v>0</v>
      </c>
      <c r="R34" s="221">
        <f t="shared" si="29"/>
        <v>0</v>
      </c>
      <c r="S34" s="241">
        <f t="shared" si="29"/>
        <v>0</v>
      </c>
    </row>
    <row r="35" spans="3:19" s="189" customFormat="1" ht="18" customHeight="1" x14ac:dyDescent="0.45">
      <c r="C35" s="261" t="str">
        <f>Realizado!C35</f>
        <v>TRANSPORTE</v>
      </c>
      <c r="D35" s="240"/>
      <c r="E35" s="300">
        <f>Realizado!E35</f>
        <v>0</v>
      </c>
      <c r="F35" s="301"/>
      <c r="G35" s="204">
        <f t="shared" si="18"/>
        <v>0</v>
      </c>
      <c r="H35" s="221">
        <v>0</v>
      </c>
      <c r="I35" s="221">
        <f t="shared" si="29"/>
        <v>0</v>
      </c>
      <c r="J35" s="221">
        <f t="shared" si="29"/>
        <v>0</v>
      </c>
      <c r="K35" s="221">
        <f t="shared" si="29"/>
        <v>0</v>
      </c>
      <c r="L35" s="221">
        <f t="shared" si="29"/>
        <v>0</v>
      </c>
      <c r="M35" s="221">
        <f t="shared" si="29"/>
        <v>0</v>
      </c>
      <c r="N35" s="221">
        <f t="shared" si="29"/>
        <v>0</v>
      </c>
      <c r="O35" s="221">
        <f t="shared" si="29"/>
        <v>0</v>
      </c>
      <c r="P35" s="221">
        <f t="shared" si="29"/>
        <v>0</v>
      </c>
      <c r="Q35" s="221">
        <f t="shared" si="29"/>
        <v>0</v>
      </c>
      <c r="R35" s="221">
        <f t="shared" si="29"/>
        <v>0</v>
      </c>
      <c r="S35" s="241">
        <f t="shared" si="29"/>
        <v>0</v>
      </c>
    </row>
    <row r="36" spans="3:19" s="189" customFormat="1" ht="18" customHeight="1" x14ac:dyDescent="0.45">
      <c r="C36" s="261" t="str">
        <f>Realizado!C36</f>
        <v>REFEIÇÃO</v>
      </c>
      <c r="D36" s="240"/>
      <c r="E36" s="300">
        <f>Realizado!E36</f>
        <v>0</v>
      </c>
      <c r="F36" s="301"/>
      <c r="G36" s="204">
        <f t="shared" si="18"/>
        <v>0</v>
      </c>
      <c r="H36" s="221">
        <v>0</v>
      </c>
      <c r="I36" s="221">
        <f t="shared" si="29"/>
        <v>0</v>
      </c>
      <c r="J36" s="221">
        <f t="shared" si="29"/>
        <v>0</v>
      </c>
      <c r="K36" s="221">
        <f t="shared" si="29"/>
        <v>0</v>
      </c>
      <c r="L36" s="221">
        <f t="shared" si="29"/>
        <v>0</v>
      </c>
      <c r="M36" s="221">
        <f t="shared" si="29"/>
        <v>0</v>
      </c>
      <c r="N36" s="221">
        <f t="shared" si="29"/>
        <v>0</v>
      </c>
      <c r="O36" s="221">
        <f t="shared" si="29"/>
        <v>0</v>
      </c>
      <c r="P36" s="221">
        <f t="shared" si="29"/>
        <v>0</v>
      </c>
      <c r="Q36" s="221">
        <f t="shared" si="29"/>
        <v>0</v>
      </c>
      <c r="R36" s="221">
        <f t="shared" si="29"/>
        <v>0</v>
      </c>
      <c r="S36" s="241">
        <f t="shared" si="29"/>
        <v>0</v>
      </c>
    </row>
    <row r="37" spans="3:19" s="189" customFormat="1" ht="18" customHeight="1" x14ac:dyDescent="0.45">
      <c r="C37" s="261" t="str">
        <f>Realizado!C37</f>
        <v>PLANO ODONTOLÓGICO / SAÚDE</v>
      </c>
      <c r="D37" s="240"/>
      <c r="E37" s="300">
        <f>Realizado!E37</f>
        <v>0</v>
      </c>
      <c r="F37" s="301"/>
      <c r="G37" s="204">
        <f t="shared" si="18"/>
        <v>0</v>
      </c>
      <c r="H37" s="221">
        <v>0</v>
      </c>
      <c r="I37" s="221">
        <f t="shared" si="29"/>
        <v>0</v>
      </c>
      <c r="J37" s="221">
        <f t="shared" si="29"/>
        <v>0</v>
      </c>
      <c r="K37" s="221">
        <f t="shared" si="29"/>
        <v>0</v>
      </c>
      <c r="L37" s="221">
        <f t="shared" si="29"/>
        <v>0</v>
      </c>
      <c r="M37" s="221">
        <f t="shared" si="29"/>
        <v>0</v>
      </c>
      <c r="N37" s="221">
        <f t="shared" si="29"/>
        <v>0</v>
      </c>
      <c r="O37" s="221">
        <f t="shared" si="29"/>
        <v>0</v>
      </c>
      <c r="P37" s="221">
        <f t="shared" si="29"/>
        <v>0</v>
      </c>
      <c r="Q37" s="221">
        <f t="shared" si="29"/>
        <v>0</v>
      </c>
      <c r="R37" s="221">
        <f t="shared" si="29"/>
        <v>0</v>
      </c>
      <c r="S37" s="241">
        <f t="shared" si="29"/>
        <v>0</v>
      </c>
    </row>
    <row r="38" spans="3:19" s="189" customFormat="1" ht="18" customHeight="1" x14ac:dyDescent="0.45">
      <c r="C38" s="261" t="str">
        <f>Realizado!C38</f>
        <v>FARDAMENTO</v>
      </c>
      <c r="D38" s="240"/>
      <c r="E38" s="300">
        <f>Realizado!E38</f>
        <v>0</v>
      </c>
      <c r="F38" s="301"/>
      <c r="G38" s="204">
        <f t="shared" si="18"/>
        <v>0</v>
      </c>
      <c r="H38" s="221">
        <v>0</v>
      </c>
      <c r="I38" s="221">
        <f t="shared" si="29"/>
        <v>0</v>
      </c>
      <c r="J38" s="221">
        <f t="shared" si="29"/>
        <v>0</v>
      </c>
      <c r="K38" s="221">
        <f t="shared" si="29"/>
        <v>0</v>
      </c>
      <c r="L38" s="221">
        <f t="shared" si="29"/>
        <v>0</v>
      </c>
      <c r="M38" s="221">
        <f t="shared" si="29"/>
        <v>0</v>
      </c>
      <c r="N38" s="221">
        <f t="shared" si="29"/>
        <v>0</v>
      </c>
      <c r="O38" s="221">
        <f t="shared" si="29"/>
        <v>0</v>
      </c>
      <c r="P38" s="221">
        <f t="shared" si="29"/>
        <v>0</v>
      </c>
      <c r="Q38" s="221">
        <f t="shared" si="29"/>
        <v>0</v>
      </c>
      <c r="R38" s="221">
        <f t="shared" si="29"/>
        <v>0</v>
      </c>
      <c r="S38" s="241">
        <f t="shared" si="29"/>
        <v>0</v>
      </c>
    </row>
    <row r="39" spans="3:19" s="189" customFormat="1" ht="18" customHeight="1" x14ac:dyDescent="0.45">
      <c r="C39" s="261" t="str">
        <f>Realizado!C39</f>
        <v>EXAME MÉDICO</v>
      </c>
      <c r="D39" s="240"/>
      <c r="E39" s="300">
        <f>Realizado!E39</f>
        <v>0</v>
      </c>
      <c r="F39" s="301"/>
      <c r="G39" s="204">
        <f t="shared" si="18"/>
        <v>0</v>
      </c>
      <c r="H39" s="221">
        <v>0</v>
      </c>
      <c r="I39" s="221">
        <f t="shared" si="29"/>
        <v>0</v>
      </c>
      <c r="J39" s="221">
        <f t="shared" si="29"/>
        <v>0</v>
      </c>
      <c r="K39" s="221">
        <f t="shared" si="29"/>
        <v>0</v>
      </c>
      <c r="L39" s="221">
        <f t="shared" si="29"/>
        <v>0</v>
      </c>
      <c r="M39" s="221">
        <f t="shared" si="29"/>
        <v>0</v>
      </c>
      <c r="N39" s="221">
        <f t="shared" si="29"/>
        <v>0</v>
      </c>
      <c r="O39" s="221">
        <f t="shared" si="29"/>
        <v>0</v>
      </c>
      <c r="P39" s="221">
        <f t="shared" si="29"/>
        <v>0</v>
      </c>
      <c r="Q39" s="221">
        <f t="shared" si="29"/>
        <v>0</v>
      </c>
      <c r="R39" s="221">
        <f t="shared" si="29"/>
        <v>0</v>
      </c>
      <c r="S39" s="241">
        <f t="shared" si="29"/>
        <v>0</v>
      </c>
    </row>
    <row r="40" spans="3:19" s="189" customFormat="1" ht="18" customHeight="1" x14ac:dyDescent="0.45">
      <c r="C40" s="261" t="str">
        <f>Realizado!C40</f>
        <v>RESCISÕES</v>
      </c>
      <c r="D40" s="240" t="s">
        <v>98</v>
      </c>
      <c r="E40" s="300">
        <f>Realizado!E40</f>
        <v>0</v>
      </c>
      <c r="F40" s="301"/>
      <c r="G40" s="204">
        <f t="shared" si="18"/>
        <v>0</v>
      </c>
      <c r="H40" s="222">
        <v>0</v>
      </c>
      <c r="I40" s="221">
        <v>0</v>
      </c>
      <c r="J40" s="221">
        <f t="shared" si="29"/>
        <v>0</v>
      </c>
      <c r="K40" s="221">
        <f t="shared" si="29"/>
        <v>0</v>
      </c>
      <c r="L40" s="221">
        <f t="shared" si="29"/>
        <v>0</v>
      </c>
      <c r="M40" s="221">
        <f t="shared" si="29"/>
        <v>0</v>
      </c>
      <c r="N40" s="221">
        <f t="shared" si="29"/>
        <v>0</v>
      </c>
      <c r="O40" s="221">
        <f t="shared" si="29"/>
        <v>0</v>
      </c>
      <c r="P40" s="221">
        <f t="shared" si="29"/>
        <v>0</v>
      </c>
      <c r="Q40" s="221">
        <f t="shared" si="29"/>
        <v>0</v>
      </c>
      <c r="R40" s="221">
        <f t="shared" si="29"/>
        <v>0</v>
      </c>
      <c r="S40" s="241">
        <f t="shared" si="29"/>
        <v>0</v>
      </c>
    </row>
    <row r="41" spans="3:19" s="189" customFormat="1" ht="18" customHeight="1" x14ac:dyDescent="0.45">
      <c r="C41" s="261" t="str">
        <f>Realizado!C41</f>
        <v>TREINAMENTO</v>
      </c>
      <c r="D41" s="240"/>
      <c r="E41" s="300">
        <f>Realizado!E41</f>
        <v>0</v>
      </c>
      <c r="F41" s="301"/>
      <c r="G41" s="204">
        <f t="shared" si="18"/>
        <v>0</v>
      </c>
      <c r="H41" s="221">
        <v>0</v>
      </c>
      <c r="I41" s="221">
        <f>H41</f>
        <v>0</v>
      </c>
      <c r="J41" s="221">
        <f t="shared" si="29"/>
        <v>0</v>
      </c>
      <c r="K41" s="221">
        <f t="shared" si="29"/>
        <v>0</v>
      </c>
      <c r="L41" s="221">
        <f t="shared" si="29"/>
        <v>0</v>
      </c>
      <c r="M41" s="221">
        <f t="shared" si="29"/>
        <v>0</v>
      </c>
      <c r="N41" s="221">
        <f t="shared" si="29"/>
        <v>0</v>
      </c>
      <c r="O41" s="221">
        <f t="shared" si="29"/>
        <v>0</v>
      </c>
      <c r="P41" s="221">
        <f t="shared" si="29"/>
        <v>0</v>
      </c>
      <c r="Q41" s="221">
        <f t="shared" si="29"/>
        <v>0</v>
      </c>
      <c r="R41" s="221">
        <f t="shared" si="29"/>
        <v>0</v>
      </c>
      <c r="S41" s="241">
        <f t="shared" si="29"/>
        <v>0</v>
      </c>
    </row>
    <row r="42" spans="3:19" s="189" customFormat="1" ht="18" customHeight="1" x14ac:dyDescent="0.45">
      <c r="C42" s="261" t="str">
        <f>Realizado!C42</f>
        <v>FREELANCERS</v>
      </c>
      <c r="D42" s="240"/>
      <c r="E42" s="300">
        <f>Realizado!E42</f>
        <v>0</v>
      </c>
      <c r="F42" s="301"/>
      <c r="G42" s="204">
        <f t="shared" si="18"/>
        <v>0</v>
      </c>
      <c r="H42" s="221">
        <v>0</v>
      </c>
      <c r="I42" s="221">
        <f>H42</f>
        <v>0</v>
      </c>
      <c r="J42" s="221">
        <f t="shared" ref="J42:S42" si="30">I42</f>
        <v>0</v>
      </c>
      <c r="K42" s="221">
        <f t="shared" si="30"/>
        <v>0</v>
      </c>
      <c r="L42" s="221">
        <f t="shared" si="30"/>
        <v>0</v>
      </c>
      <c r="M42" s="221">
        <f t="shared" si="30"/>
        <v>0</v>
      </c>
      <c r="N42" s="221">
        <f t="shared" si="30"/>
        <v>0</v>
      </c>
      <c r="O42" s="221">
        <f t="shared" si="30"/>
        <v>0</v>
      </c>
      <c r="P42" s="221">
        <f t="shared" si="30"/>
        <v>0</v>
      </c>
      <c r="Q42" s="221">
        <f t="shared" si="30"/>
        <v>0</v>
      </c>
      <c r="R42" s="221">
        <f t="shared" si="30"/>
        <v>0</v>
      </c>
      <c r="S42" s="241">
        <f t="shared" si="30"/>
        <v>0</v>
      </c>
    </row>
    <row r="43" spans="3:19" s="189" customFormat="1" ht="18" customHeight="1" x14ac:dyDescent="0.45">
      <c r="C43" s="261" t="str">
        <f>Realizado!C43</f>
        <v>EXTRAS / BONIFICAÇÕES</v>
      </c>
      <c r="D43" s="242"/>
      <c r="E43" s="300">
        <v>0</v>
      </c>
      <c r="F43" s="301"/>
      <c r="G43" s="204">
        <f t="shared" si="18"/>
        <v>0</v>
      </c>
      <c r="H43" s="221">
        <v>0</v>
      </c>
      <c r="I43" s="221">
        <f t="shared" ref="I43:S45" si="31">H43</f>
        <v>0</v>
      </c>
      <c r="J43" s="221">
        <f t="shared" si="31"/>
        <v>0</v>
      </c>
      <c r="K43" s="221">
        <f t="shared" si="31"/>
        <v>0</v>
      </c>
      <c r="L43" s="221">
        <f t="shared" si="31"/>
        <v>0</v>
      </c>
      <c r="M43" s="221">
        <f t="shared" si="31"/>
        <v>0</v>
      </c>
      <c r="N43" s="221">
        <f t="shared" si="31"/>
        <v>0</v>
      </c>
      <c r="O43" s="221">
        <f t="shared" si="31"/>
        <v>0</v>
      </c>
      <c r="P43" s="221">
        <f t="shared" si="31"/>
        <v>0</v>
      </c>
      <c r="Q43" s="221">
        <f t="shared" si="31"/>
        <v>0</v>
      </c>
      <c r="R43" s="221">
        <f t="shared" si="31"/>
        <v>0</v>
      </c>
      <c r="S43" s="241">
        <f t="shared" si="31"/>
        <v>0</v>
      </c>
    </row>
    <row r="44" spans="3:19" s="189" customFormat="1" ht="18" customHeight="1" x14ac:dyDescent="0.45">
      <c r="C44" s="261" t="str">
        <f>Realizado!C44</f>
        <v xml:space="preserve">  </v>
      </c>
      <c r="D44" s="240"/>
      <c r="E44" s="300">
        <v>0</v>
      </c>
      <c r="F44" s="301"/>
      <c r="G44" s="204">
        <f t="shared" si="18"/>
        <v>0</v>
      </c>
      <c r="H44" s="221">
        <v>0</v>
      </c>
      <c r="I44" s="221">
        <f t="shared" si="31"/>
        <v>0</v>
      </c>
      <c r="J44" s="221">
        <f t="shared" si="31"/>
        <v>0</v>
      </c>
      <c r="K44" s="221">
        <f t="shared" si="31"/>
        <v>0</v>
      </c>
      <c r="L44" s="221">
        <f t="shared" si="31"/>
        <v>0</v>
      </c>
      <c r="M44" s="221">
        <f t="shared" si="31"/>
        <v>0</v>
      </c>
      <c r="N44" s="221">
        <f t="shared" si="31"/>
        <v>0</v>
      </c>
      <c r="O44" s="221">
        <f t="shared" si="31"/>
        <v>0</v>
      </c>
      <c r="P44" s="221">
        <f t="shared" si="31"/>
        <v>0</v>
      </c>
      <c r="Q44" s="221">
        <f t="shared" si="31"/>
        <v>0</v>
      </c>
      <c r="R44" s="221">
        <f t="shared" si="31"/>
        <v>0</v>
      </c>
      <c r="S44" s="241">
        <f t="shared" si="31"/>
        <v>0</v>
      </c>
    </row>
    <row r="45" spans="3:19" s="189" customFormat="1" ht="18" customHeight="1" x14ac:dyDescent="0.45">
      <c r="C45" s="261" t="str">
        <f>Realizado!C45</f>
        <v xml:space="preserve">  </v>
      </c>
      <c r="D45" s="240"/>
      <c r="E45" s="329">
        <v>0</v>
      </c>
      <c r="F45" s="330"/>
      <c r="G45" s="204">
        <f t="shared" si="18"/>
        <v>0</v>
      </c>
      <c r="H45" s="221">
        <v>0</v>
      </c>
      <c r="I45" s="221">
        <f t="shared" si="31"/>
        <v>0</v>
      </c>
      <c r="J45" s="221">
        <f t="shared" si="31"/>
        <v>0</v>
      </c>
      <c r="K45" s="221">
        <f t="shared" si="31"/>
        <v>0</v>
      </c>
      <c r="L45" s="221">
        <f t="shared" si="31"/>
        <v>0</v>
      </c>
      <c r="M45" s="221">
        <f t="shared" si="31"/>
        <v>0</v>
      </c>
      <c r="N45" s="221">
        <f t="shared" si="31"/>
        <v>0</v>
      </c>
      <c r="O45" s="221">
        <f t="shared" si="31"/>
        <v>0</v>
      </c>
      <c r="P45" s="221">
        <f t="shared" si="31"/>
        <v>0</v>
      </c>
      <c r="Q45" s="221">
        <f t="shared" si="31"/>
        <v>0</v>
      </c>
      <c r="R45" s="221">
        <f t="shared" si="31"/>
        <v>0</v>
      </c>
      <c r="S45" s="241">
        <f t="shared" si="31"/>
        <v>0</v>
      </c>
    </row>
    <row r="46" spans="3:19" s="69" customFormat="1" ht="18" customHeight="1" x14ac:dyDescent="0.45">
      <c r="C46" s="353" t="s">
        <v>56</v>
      </c>
      <c r="D46" s="354"/>
      <c r="E46" s="333">
        <f>Realizado!E46</f>
        <v>0</v>
      </c>
      <c r="F46" s="334"/>
      <c r="G46" s="106">
        <f t="shared" ref="G46:S46" si="32">SUM(G48:G85)</f>
        <v>0</v>
      </c>
      <c r="H46" s="103">
        <f t="shared" si="32"/>
        <v>0</v>
      </c>
      <c r="I46" s="103">
        <f t="shared" si="32"/>
        <v>0</v>
      </c>
      <c r="J46" s="103">
        <f t="shared" si="32"/>
        <v>0</v>
      </c>
      <c r="K46" s="103">
        <f t="shared" si="32"/>
        <v>0</v>
      </c>
      <c r="L46" s="103">
        <f t="shared" si="32"/>
        <v>0</v>
      </c>
      <c r="M46" s="103">
        <f t="shared" si="32"/>
        <v>0</v>
      </c>
      <c r="N46" s="103">
        <f t="shared" si="32"/>
        <v>0</v>
      </c>
      <c r="O46" s="103">
        <f t="shared" si="32"/>
        <v>0</v>
      </c>
      <c r="P46" s="103">
        <f t="shared" si="32"/>
        <v>0</v>
      </c>
      <c r="Q46" s="103">
        <f t="shared" si="32"/>
        <v>0</v>
      </c>
      <c r="R46" s="103">
        <f t="shared" si="32"/>
        <v>0</v>
      </c>
      <c r="S46" s="125">
        <f t="shared" si="32"/>
        <v>0</v>
      </c>
    </row>
    <row r="47" spans="3:19" s="69" customFormat="1" ht="18" customHeight="1" x14ac:dyDescent="0.45">
      <c r="C47" s="353" t="s">
        <v>39</v>
      </c>
      <c r="D47" s="354"/>
      <c r="E47" s="335" t="str">
        <f>Realizado!E47</f>
        <v/>
      </c>
      <c r="F47" s="336"/>
      <c r="G47" s="107" t="e">
        <f>G46/G9</f>
        <v>#DIV/0!</v>
      </c>
      <c r="H47" s="66" t="e">
        <f t="shared" ref="H47:S47" si="33">H46/H9</f>
        <v>#DIV/0!</v>
      </c>
      <c r="I47" s="66" t="e">
        <f t="shared" si="33"/>
        <v>#DIV/0!</v>
      </c>
      <c r="J47" s="66" t="e">
        <f t="shared" si="33"/>
        <v>#DIV/0!</v>
      </c>
      <c r="K47" s="66" t="e">
        <f t="shared" si="33"/>
        <v>#DIV/0!</v>
      </c>
      <c r="L47" s="66" t="e">
        <f t="shared" si="33"/>
        <v>#DIV/0!</v>
      </c>
      <c r="M47" s="66" t="e">
        <f t="shared" si="33"/>
        <v>#DIV/0!</v>
      </c>
      <c r="N47" s="66" t="e">
        <f t="shared" si="33"/>
        <v>#DIV/0!</v>
      </c>
      <c r="O47" s="66" t="e">
        <f t="shared" si="33"/>
        <v>#DIV/0!</v>
      </c>
      <c r="P47" s="66" t="e">
        <f t="shared" si="33"/>
        <v>#DIV/0!</v>
      </c>
      <c r="Q47" s="66" t="e">
        <f t="shared" si="33"/>
        <v>#DIV/0!</v>
      </c>
      <c r="R47" s="66" t="e">
        <f t="shared" si="33"/>
        <v>#DIV/0!</v>
      </c>
      <c r="S47" s="121" t="e">
        <f t="shared" si="33"/>
        <v>#DIV/0!</v>
      </c>
    </row>
    <row r="48" spans="3:19" s="189" customFormat="1" ht="18" customHeight="1" x14ac:dyDescent="0.45">
      <c r="C48" s="262" t="str">
        <f>Realizado!C48</f>
        <v>ALUGUEL</v>
      </c>
      <c r="D48" s="243" t="s">
        <v>141</v>
      </c>
      <c r="E48" s="331">
        <f>Realizado!E48</f>
        <v>0</v>
      </c>
      <c r="F48" s="332"/>
      <c r="G48" s="204">
        <f t="shared" ref="G48:G85" si="34">AVERAGE(H48:S48)</f>
        <v>0</v>
      </c>
      <c r="H48" s="221">
        <v>0</v>
      </c>
      <c r="I48" s="221">
        <f t="shared" ref="I48:S48" si="35">H48</f>
        <v>0</v>
      </c>
      <c r="J48" s="221">
        <f t="shared" si="35"/>
        <v>0</v>
      </c>
      <c r="K48" s="221">
        <f t="shared" si="35"/>
        <v>0</v>
      </c>
      <c r="L48" s="221">
        <f t="shared" si="35"/>
        <v>0</v>
      </c>
      <c r="M48" s="221">
        <f t="shared" si="35"/>
        <v>0</v>
      </c>
      <c r="N48" s="221">
        <f t="shared" si="35"/>
        <v>0</v>
      </c>
      <c r="O48" s="221">
        <f t="shared" si="35"/>
        <v>0</v>
      </c>
      <c r="P48" s="221">
        <f t="shared" si="35"/>
        <v>0</v>
      </c>
      <c r="Q48" s="221">
        <f t="shared" si="35"/>
        <v>0</v>
      </c>
      <c r="R48" s="221">
        <f t="shared" si="35"/>
        <v>0</v>
      </c>
      <c r="S48" s="241">
        <f t="shared" si="35"/>
        <v>0</v>
      </c>
    </row>
    <row r="49" spans="3:19" s="189" customFormat="1" ht="18" customHeight="1" x14ac:dyDescent="0.45">
      <c r="C49" s="262" t="str">
        <f>Realizado!C49</f>
        <v xml:space="preserve">ENERGIA </v>
      </c>
      <c r="D49" s="242"/>
      <c r="E49" s="300">
        <f>Realizado!E49</f>
        <v>0</v>
      </c>
      <c r="F49" s="301"/>
      <c r="G49" s="204">
        <f t="shared" si="34"/>
        <v>0</v>
      </c>
      <c r="H49" s="221">
        <v>0</v>
      </c>
      <c r="I49" s="221">
        <f t="shared" ref="I49:S49" si="36">H49</f>
        <v>0</v>
      </c>
      <c r="J49" s="221">
        <f t="shared" si="36"/>
        <v>0</v>
      </c>
      <c r="K49" s="221">
        <f t="shared" si="36"/>
        <v>0</v>
      </c>
      <c r="L49" s="221">
        <f t="shared" si="36"/>
        <v>0</v>
      </c>
      <c r="M49" s="221">
        <f t="shared" si="36"/>
        <v>0</v>
      </c>
      <c r="N49" s="221">
        <f t="shared" si="36"/>
        <v>0</v>
      </c>
      <c r="O49" s="221">
        <f t="shared" si="36"/>
        <v>0</v>
      </c>
      <c r="P49" s="221">
        <f t="shared" si="36"/>
        <v>0</v>
      </c>
      <c r="Q49" s="221">
        <f t="shared" si="36"/>
        <v>0</v>
      </c>
      <c r="R49" s="221">
        <f t="shared" si="36"/>
        <v>0</v>
      </c>
      <c r="S49" s="241">
        <f t="shared" si="36"/>
        <v>0</v>
      </c>
    </row>
    <row r="50" spans="3:19" s="189" customFormat="1" ht="18" customHeight="1" x14ac:dyDescent="0.45">
      <c r="C50" s="262" t="str">
        <f>Realizado!C50</f>
        <v>ÁGUA</v>
      </c>
      <c r="D50" s="242"/>
      <c r="E50" s="300">
        <f>Realizado!E50</f>
        <v>0</v>
      </c>
      <c r="F50" s="301"/>
      <c r="G50" s="204">
        <f t="shared" si="34"/>
        <v>0</v>
      </c>
      <c r="H50" s="221">
        <v>0</v>
      </c>
      <c r="I50" s="221">
        <f t="shared" ref="I50:S50" si="37">H50</f>
        <v>0</v>
      </c>
      <c r="J50" s="221">
        <f t="shared" si="37"/>
        <v>0</v>
      </c>
      <c r="K50" s="221">
        <f t="shared" si="37"/>
        <v>0</v>
      </c>
      <c r="L50" s="221">
        <f t="shared" si="37"/>
        <v>0</v>
      </c>
      <c r="M50" s="221">
        <f t="shared" si="37"/>
        <v>0</v>
      </c>
      <c r="N50" s="221">
        <f t="shared" si="37"/>
        <v>0</v>
      </c>
      <c r="O50" s="221">
        <f t="shared" si="37"/>
        <v>0</v>
      </c>
      <c r="P50" s="221">
        <f t="shared" si="37"/>
        <v>0</v>
      </c>
      <c r="Q50" s="221">
        <f t="shared" si="37"/>
        <v>0</v>
      </c>
      <c r="R50" s="221">
        <f t="shared" si="37"/>
        <v>0</v>
      </c>
      <c r="S50" s="241">
        <f t="shared" si="37"/>
        <v>0</v>
      </c>
    </row>
    <row r="51" spans="3:19" s="189" customFormat="1" ht="18" customHeight="1" x14ac:dyDescent="0.45">
      <c r="C51" s="262" t="str">
        <f>Realizado!C51</f>
        <v>GÁS</v>
      </c>
      <c r="D51" s="242"/>
      <c r="E51" s="300">
        <f>Realizado!E51</f>
        <v>0</v>
      </c>
      <c r="F51" s="301"/>
      <c r="G51" s="204">
        <f t="shared" si="34"/>
        <v>0</v>
      </c>
      <c r="H51" s="221">
        <v>0</v>
      </c>
      <c r="I51" s="221">
        <f t="shared" ref="I51:S51" si="38">H51</f>
        <v>0</v>
      </c>
      <c r="J51" s="221">
        <f t="shared" si="38"/>
        <v>0</v>
      </c>
      <c r="K51" s="221">
        <f t="shared" si="38"/>
        <v>0</v>
      </c>
      <c r="L51" s="221">
        <f t="shared" si="38"/>
        <v>0</v>
      </c>
      <c r="M51" s="221">
        <f t="shared" si="38"/>
        <v>0</v>
      </c>
      <c r="N51" s="221">
        <f t="shared" si="38"/>
        <v>0</v>
      </c>
      <c r="O51" s="221">
        <f t="shared" si="38"/>
        <v>0</v>
      </c>
      <c r="P51" s="221">
        <f t="shared" si="38"/>
        <v>0</v>
      </c>
      <c r="Q51" s="221">
        <f t="shared" si="38"/>
        <v>0</v>
      </c>
      <c r="R51" s="221">
        <f t="shared" si="38"/>
        <v>0</v>
      </c>
      <c r="S51" s="241">
        <f t="shared" si="38"/>
        <v>0</v>
      </c>
    </row>
    <row r="52" spans="3:19" s="189" customFormat="1" ht="18" customHeight="1" x14ac:dyDescent="0.45">
      <c r="C52" s="262" t="str">
        <f>Realizado!C52</f>
        <v>TELEFONE MÓVEL</v>
      </c>
      <c r="D52" s="242"/>
      <c r="E52" s="300">
        <f>Realizado!E52</f>
        <v>0</v>
      </c>
      <c r="F52" s="301"/>
      <c r="G52" s="204">
        <f t="shared" si="34"/>
        <v>0</v>
      </c>
      <c r="H52" s="221">
        <v>0</v>
      </c>
      <c r="I52" s="221">
        <f t="shared" ref="I52:S52" si="39">H52</f>
        <v>0</v>
      </c>
      <c r="J52" s="221">
        <f t="shared" si="39"/>
        <v>0</v>
      </c>
      <c r="K52" s="221">
        <f t="shared" si="39"/>
        <v>0</v>
      </c>
      <c r="L52" s="221">
        <f t="shared" si="39"/>
        <v>0</v>
      </c>
      <c r="M52" s="221">
        <f t="shared" si="39"/>
        <v>0</v>
      </c>
      <c r="N52" s="221">
        <f t="shared" si="39"/>
        <v>0</v>
      </c>
      <c r="O52" s="221">
        <f t="shared" si="39"/>
        <v>0</v>
      </c>
      <c r="P52" s="221">
        <f t="shared" si="39"/>
        <v>0</v>
      </c>
      <c r="Q52" s="221">
        <f t="shared" si="39"/>
        <v>0</v>
      </c>
      <c r="R52" s="221">
        <f t="shared" si="39"/>
        <v>0</v>
      </c>
      <c r="S52" s="241">
        <f t="shared" si="39"/>
        <v>0</v>
      </c>
    </row>
    <row r="53" spans="3:19" s="189" customFormat="1" ht="18" customHeight="1" x14ac:dyDescent="0.45">
      <c r="C53" s="262" t="str">
        <f>Realizado!C53</f>
        <v>TELEFONE FIXO</v>
      </c>
      <c r="D53" s="242"/>
      <c r="E53" s="300">
        <f>Realizado!E53</f>
        <v>0</v>
      </c>
      <c r="F53" s="301"/>
      <c r="G53" s="204">
        <f t="shared" si="34"/>
        <v>0</v>
      </c>
      <c r="H53" s="221">
        <v>0</v>
      </c>
      <c r="I53" s="221">
        <f>H53</f>
        <v>0</v>
      </c>
      <c r="J53" s="221">
        <f t="shared" ref="J53:S53" si="40">I53</f>
        <v>0</v>
      </c>
      <c r="K53" s="221">
        <f t="shared" si="40"/>
        <v>0</v>
      </c>
      <c r="L53" s="221">
        <f t="shared" si="40"/>
        <v>0</v>
      </c>
      <c r="M53" s="221">
        <f t="shared" si="40"/>
        <v>0</v>
      </c>
      <c r="N53" s="221">
        <f t="shared" si="40"/>
        <v>0</v>
      </c>
      <c r="O53" s="221">
        <f t="shared" si="40"/>
        <v>0</v>
      </c>
      <c r="P53" s="221">
        <f t="shared" si="40"/>
        <v>0</v>
      </c>
      <c r="Q53" s="221">
        <f t="shared" si="40"/>
        <v>0</v>
      </c>
      <c r="R53" s="221">
        <f t="shared" si="40"/>
        <v>0</v>
      </c>
      <c r="S53" s="241">
        <f t="shared" si="40"/>
        <v>0</v>
      </c>
    </row>
    <row r="54" spans="3:19" s="189" customFormat="1" ht="18" customHeight="1" x14ac:dyDescent="0.45">
      <c r="C54" s="262" t="str">
        <f>Realizado!C54</f>
        <v>INTERNET</v>
      </c>
      <c r="D54" s="242"/>
      <c r="E54" s="300">
        <f>Realizado!E54</f>
        <v>0</v>
      </c>
      <c r="F54" s="301"/>
      <c r="G54" s="204">
        <f t="shared" si="34"/>
        <v>0</v>
      </c>
      <c r="H54" s="221">
        <v>0</v>
      </c>
      <c r="I54" s="221">
        <f t="shared" ref="I54:S54" si="41">H54</f>
        <v>0</v>
      </c>
      <c r="J54" s="221">
        <f t="shared" si="41"/>
        <v>0</v>
      </c>
      <c r="K54" s="221">
        <f t="shared" si="41"/>
        <v>0</v>
      </c>
      <c r="L54" s="221">
        <f t="shared" si="41"/>
        <v>0</v>
      </c>
      <c r="M54" s="221">
        <f t="shared" si="41"/>
        <v>0</v>
      </c>
      <c r="N54" s="221">
        <f t="shared" si="41"/>
        <v>0</v>
      </c>
      <c r="O54" s="221">
        <f t="shared" si="41"/>
        <v>0</v>
      </c>
      <c r="P54" s="221">
        <f t="shared" si="41"/>
        <v>0</v>
      </c>
      <c r="Q54" s="221">
        <f t="shared" si="41"/>
        <v>0</v>
      </c>
      <c r="R54" s="221">
        <f t="shared" si="41"/>
        <v>0</v>
      </c>
      <c r="S54" s="241">
        <f t="shared" si="41"/>
        <v>0</v>
      </c>
    </row>
    <row r="55" spans="3:19" s="189" customFormat="1" ht="18" customHeight="1" x14ac:dyDescent="0.45">
      <c r="C55" s="262" t="str">
        <f>Realizado!C55</f>
        <v>ASSESSORIA CONTÁBIL</v>
      </c>
      <c r="D55" s="242"/>
      <c r="E55" s="300">
        <f>Realizado!E55</f>
        <v>0</v>
      </c>
      <c r="F55" s="301"/>
      <c r="G55" s="204">
        <f t="shared" si="34"/>
        <v>0</v>
      </c>
      <c r="H55" s="221">
        <v>0</v>
      </c>
      <c r="I55" s="221">
        <f t="shared" ref="I55:S55" si="42">H55</f>
        <v>0</v>
      </c>
      <c r="J55" s="221">
        <f t="shared" si="42"/>
        <v>0</v>
      </c>
      <c r="K55" s="221">
        <f t="shared" si="42"/>
        <v>0</v>
      </c>
      <c r="L55" s="221">
        <f t="shared" si="42"/>
        <v>0</v>
      </c>
      <c r="M55" s="221">
        <f t="shared" si="42"/>
        <v>0</v>
      </c>
      <c r="N55" s="221">
        <f t="shared" si="42"/>
        <v>0</v>
      </c>
      <c r="O55" s="221">
        <f t="shared" si="42"/>
        <v>0</v>
      </c>
      <c r="P55" s="221">
        <f t="shared" si="42"/>
        <v>0</v>
      </c>
      <c r="Q55" s="221">
        <f t="shared" si="42"/>
        <v>0</v>
      </c>
      <c r="R55" s="221">
        <f t="shared" si="42"/>
        <v>0</v>
      </c>
      <c r="S55" s="241">
        <f t="shared" si="42"/>
        <v>0</v>
      </c>
    </row>
    <row r="56" spans="3:19" s="189" customFormat="1" ht="18" customHeight="1" x14ac:dyDescent="0.45">
      <c r="C56" s="262" t="str">
        <f>Realizado!C56</f>
        <v>ASSESSORIA JURÍDICA</v>
      </c>
      <c r="D56" s="242"/>
      <c r="E56" s="300">
        <f>Realizado!E56</f>
        <v>0</v>
      </c>
      <c r="F56" s="301"/>
      <c r="G56" s="204">
        <f t="shared" si="34"/>
        <v>0</v>
      </c>
      <c r="H56" s="221">
        <v>0</v>
      </c>
      <c r="I56" s="221">
        <f t="shared" ref="I56:S56" si="43">H56</f>
        <v>0</v>
      </c>
      <c r="J56" s="221">
        <f t="shared" si="43"/>
        <v>0</v>
      </c>
      <c r="K56" s="221">
        <f t="shared" si="43"/>
        <v>0</v>
      </c>
      <c r="L56" s="221">
        <f t="shared" si="43"/>
        <v>0</v>
      </c>
      <c r="M56" s="221">
        <f t="shared" si="43"/>
        <v>0</v>
      </c>
      <c r="N56" s="221">
        <f t="shared" si="43"/>
        <v>0</v>
      </c>
      <c r="O56" s="221">
        <f t="shared" si="43"/>
        <v>0</v>
      </c>
      <c r="P56" s="221">
        <f t="shared" si="43"/>
        <v>0</v>
      </c>
      <c r="Q56" s="221">
        <f t="shared" si="43"/>
        <v>0</v>
      </c>
      <c r="R56" s="221">
        <f t="shared" si="43"/>
        <v>0</v>
      </c>
      <c r="S56" s="241">
        <f t="shared" si="43"/>
        <v>0</v>
      </c>
    </row>
    <row r="57" spans="3:19" s="189" customFormat="1" ht="18" customHeight="1" x14ac:dyDescent="0.45">
      <c r="C57" s="262" t="str">
        <f>Realizado!C57</f>
        <v>ASSESSORIA / CONSULTORIA DE GESTÃO</v>
      </c>
      <c r="D57" s="242"/>
      <c r="E57" s="300">
        <f>Realizado!E57</f>
        <v>0</v>
      </c>
      <c r="F57" s="301"/>
      <c r="G57" s="204">
        <f t="shared" si="34"/>
        <v>0</v>
      </c>
      <c r="H57" s="221">
        <v>0</v>
      </c>
      <c r="I57" s="221">
        <f t="shared" ref="I57:S57" si="44">H57</f>
        <v>0</v>
      </c>
      <c r="J57" s="221">
        <f t="shared" si="44"/>
        <v>0</v>
      </c>
      <c r="K57" s="221">
        <f t="shared" si="44"/>
        <v>0</v>
      </c>
      <c r="L57" s="221">
        <f t="shared" si="44"/>
        <v>0</v>
      </c>
      <c r="M57" s="221">
        <f t="shared" si="44"/>
        <v>0</v>
      </c>
      <c r="N57" s="221">
        <f t="shared" si="44"/>
        <v>0</v>
      </c>
      <c r="O57" s="221">
        <f t="shared" si="44"/>
        <v>0</v>
      </c>
      <c r="P57" s="221">
        <f t="shared" si="44"/>
        <v>0</v>
      </c>
      <c r="Q57" s="221">
        <f t="shared" si="44"/>
        <v>0</v>
      </c>
      <c r="R57" s="221">
        <f t="shared" si="44"/>
        <v>0</v>
      </c>
      <c r="S57" s="241">
        <f t="shared" si="44"/>
        <v>0</v>
      </c>
    </row>
    <row r="58" spans="3:19" s="189" customFormat="1" ht="18" customHeight="1" x14ac:dyDescent="0.45">
      <c r="C58" s="262" t="str">
        <f>Realizado!C58</f>
        <v>SOFTWARE DE GESTÃO</v>
      </c>
      <c r="D58" s="242"/>
      <c r="E58" s="300">
        <f>Realizado!E58</f>
        <v>0</v>
      </c>
      <c r="F58" s="301"/>
      <c r="G58" s="204">
        <f t="shared" si="34"/>
        <v>0</v>
      </c>
      <c r="H58" s="221">
        <v>0</v>
      </c>
      <c r="I58" s="221">
        <f t="shared" ref="I58:S58" si="45">H58</f>
        <v>0</v>
      </c>
      <c r="J58" s="221">
        <f t="shared" si="45"/>
        <v>0</v>
      </c>
      <c r="K58" s="221">
        <f t="shared" si="45"/>
        <v>0</v>
      </c>
      <c r="L58" s="221">
        <f t="shared" si="45"/>
        <v>0</v>
      </c>
      <c r="M58" s="221">
        <f t="shared" si="45"/>
        <v>0</v>
      </c>
      <c r="N58" s="221">
        <f t="shared" si="45"/>
        <v>0</v>
      </c>
      <c r="O58" s="221">
        <f t="shared" si="45"/>
        <v>0</v>
      </c>
      <c r="P58" s="221">
        <f t="shared" si="45"/>
        <v>0</v>
      </c>
      <c r="Q58" s="221">
        <f t="shared" si="45"/>
        <v>0</v>
      </c>
      <c r="R58" s="221">
        <f t="shared" si="45"/>
        <v>0</v>
      </c>
      <c r="S58" s="241">
        <f t="shared" si="45"/>
        <v>0</v>
      </c>
    </row>
    <row r="59" spans="3:19" s="189" customFormat="1" ht="18" customHeight="1" x14ac:dyDescent="0.45">
      <c r="C59" s="262" t="str">
        <f>Realizado!C59</f>
        <v xml:space="preserve">MATERIAL DE LIMPEZA </v>
      </c>
      <c r="D59" s="242"/>
      <c r="E59" s="300">
        <f>Realizado!E59</f>
        <v>0</v>
      </c>
      <c r="F59" s="301"/>
      <c r="G59" s="204">
        <f t="shared" si="34"/>
        <v>0</v>
      </c>
      <c r="H59" s="221">
        <v>0</v>
      </c>
      <c r="I59" s="221">
        <f t="shared" ref="I59:S59" si="46">H59</f>
        <v>0</v>
      </c>
      <c r="J59" s="221">
        <f t="shared" si="46"/>
        <v>0</v>
      </c>
      <c r="K59" s="221">
        <f t="shared" si="46"/>
        <v>0</v>
      </c>
      <c r="L59" s="221">
        <f t="shared" si="46"/>
        <v>0</v>
      </c>
      <c r="M59" s="221">
        <f t="shared" si="46"/>
        <v>0</v>
      </c>
      <c r="N59" s="221">
        <f t="shared" si="46"/>
        <v>0</v>
      </c>
      <c r="O59" s="221">
        <f t="shared" si="46"/>
        <v>0</v>
      </c>
      <c r="P59" s="221">
        <f t="shared" si="46"/>
        <v>0</v>
      </c>
      <c r="Q59" s="221">
        <f t="shared" si="46"/>
        <v>0</v>
      </c>
      <c r="R59" s="221">
        <f t="shared" si="46"/>
        <v>0</v>
      </c>
      <c r="S59" s="241">
        <f t="shared" si="46"/>
        <v>0</v>
      </c>
    </row>
    <row r="60" spans="3:19" s="189" customFormat="1" ht="18" customHeight="1" x14ac:dyDescent="0.45">
      <c r="C60" s="262" t="str">
        <f>Realizado!C60</f>
        <v>MATERIAL DE CONSUMO</v>
      </c>
      <c r="D60" s="242"/>
      <c r="E60" s="300">
        <f>Realizado!E60</f>
        <v>0</v>
      </c>
      <c r="F60" s="301"/>
      <c r="G60" s="204">
        <f t="shared" si="34"/>
        <v>0</v>
      </c>
      <c r="H60" s="221">
        <v>0</v>
      </c>
      <c r="I60" s="221">
        <f t="shared" ref="I60:S60" si="47">H60</f>
        <v>0</v>
      </c>
      <c r="J60" s="221">
        <f t="shared" si="47"/>
        <v>0</v>
      </c>
      <c r="K60" s="221">
        <f t="shared" si="47"/>
        <v>0</v>
      </c>
      <c r="L60" s="221">
        <f t="shared" si="47"/>
        <v>0</v>
      </c>
      <c r="M60" s="221">
        <f t="shared" si="47"/>
        <v>0</v>
      </c>
      <c r="N60" s="221">
        <f t="shared" si="47"/>
        <v>0</v>
      </c>
      <c r="O60" s="221">
        <f t="shared" si="47"/>
        <v>0</v>
      </c>
      <c r="P60" s="221">
        <f t="shared" si="47"/>
        <v>0</v>
      </c>
      <c r="Q60" s="221">
        <f t="shared" si="47"/>
        <v>0</v>
      </c>
      <c r="R60" s="221">
        <f t="shared" si="47"/>
        <v>0</v>
      </c>
      <c r="S60" s="241">
        <f t="shared" si="47"/>
        <v>0</v>
      </c>
    </row>
    <row r="61" spans="3:19" s="189" customFormat="1" ht="18" customHeight="1" x14ac:dyDescent="0.45">
      <c r="C61" s="262" t="str">
        <f>Realizado!C61</f>
        <v>MATERIAL DE ESCRITÓRIO</v>
      </c>
      <c r="D61" s="242"/>
      <c r="E61" s="300">
        <f>Realizado!E61</f>
        <v>0</v>
      </c>
      <c r="F61" s="301"/>
      <c r="G61" s="204">
        <f t="shared" si="34"/>
        <v>0</v>
      </c>
      <c r="H61" s="221">
        <v>0</v>
      </c>
      <c r="I61" s="221">
        <f t="shared" ref="I61:S61" si="48">H61</f>
        <v>0</v>
      </c>
      <c r="J61" s="221">
        <f t="shared" si="48"/>
        <v>0</v>
      </c>
      <c r="K61" s="221">
        <f t="shared" si="48"/>
        <v>0</v>
      </c>
      <c r="L61" s="221">
        <f t="shared" si="48"/>
        <v>0</v>
      </c>
      <c r="M61" s="221">
        <f t="shared" si="48"/>
        <v>0</v>
      </c>
      <c r="N61" s="221">
        <f t="shared" si="48"/>
        <v>0</v>
      </c>
      <c r="O61" s="221">
        <f t="shared" si="48"/>
        <v>0</v>
      </c>
      <c r="P61" s="221">
        <f t="shared" si="48"/>
        <v>0</v>
      </c>
      <c r="Q61" s="221">
        <f t="shared" si="48"/>
        <v>0</v>
      </c>
      <c r="R61" s="221">
        <f t="shared" si="48"/>
        <v>0</v>
      </c>
      <c r="S61" s="241">
        <f t="shared" si="48"/>
        <v>0</v>
      </c>
    </row>
    <row r="62" spans="3:19" s="189" customFormat="1" ht="18" customHeight="1" x14ac:dyDescent="0.45">
      <c r="C62" s="262" t="str">
        <f>Realizado!C62</f>
        <v>MANUTENÇÃO PREDIAL</v>
      </c>
      <c r="D62" s="242"/>
      <c r="E62" s="300">
        <f>Realizado!E62</f>
        <v>0</v>
      </c>
      <c r="F62" s="301"/>
      <c r="G62" s="204">
        <f t="shared" si="34"/>
        <v>0</v>
      </c>
      <c r="H62" s="221">
        <v>0</v>
      </c>
      <c r="I62" s="221">
        <f t="shared" ref="I62:S62" si="49">H62</f>
        <v>0</v>
      </c>
      <c r="J62" s="221">
        <f t="shared" si="49"/>
        <v>0</v>
      </c>
      <c r="K62" s="221">
        <f t="shared" si="49"/>
        <v>0</v>
      </c>
      <c r="L62" s="221">
        <f t="shared" si="49"/>
        <v>0</v>
      </c>
      <c r="M62" s="221">
        <f t="shared" si="49"/>
        <v>0</v>
      </c>
      <c r="N62" s="221">
        <f t="shared" si="49"/>
        <v>0</v>
      </c>
      <c r="O62" s="221">
        <f t="shared" si="49"/>
        <v>0</v>
      </c>
      <c r="P62" s="221">
        <f t="shared" si="49"/>
        <v>0</v>
      </c>
      <c r="Q62" s="221">
        <f t="shared" si="49"/>
        <v>0</v>
      </c>
      <c r="R62" s="221">
        <f t="shared" si="49"/>
        <v>0</v>
      </c>
      <c r="S62" s="241">
        <f t="shared" si="49"/>
        <v>0</v>
      </c>
    </row>
    <row r="63" spans="3:19" s="189" customFormat="1" ht="18" customHeight="1" x14ac:dyDescent="0.45">
      <c r="C63" s="262" t="str">
        <f>Realizado!C63</f>
        <v>MANUTENÇÃO INFORMÁTICA</v>
      </c>
      <c r="D63" s="242"/>
      <c r="E63" s="300">
        <f>Realizado!E63</f>
        <v>0</v>
      </c>
      <c r="F63" s="301"/>
      <c r="G63" s="204">
        <f t="shared" si="34"/>
        <v>0</v>
      </c>
      <c r="H63" s="221">
        <v>0</v>
      </c>
      <c r="I63" s="221">
        <f t="shared" ref="I63:S63" si="50">H63</f>
        <v>0</v>
      </c>
      <c r="J63" s="221">
        <f t="shared" si="50"/>
        <v>0</v>
      </c>
      <c r="K63" s="221">
        <f t="shared" si="50"/>
        <v>0</v>
      </c>
      <c r="L63" s="221">
        <f t="shared" si="50"/>
        <v>0</v>
      </c>
      <c r="M63" s="221">
        <f t="shared" si="50"/>
        <v>0</v>
      </c>
      <c r="N63" s="221">
        <f t="shared" si="50"/>
        <v>0</v>
      </c>
      <c r="O63" s="221">
        <f t="shared" si="50"/>
        <v>0</v>
      </c>
      <c r="P63" s="221">
        <f t="shared" si="50"/>
        <v>0</v>
      </c>
      <c r="Q63" s="221">
        <f t="shared" si="50"/>
        <v>0</v>
      </c>
      <c r="R63" s="221">
        <f t="shared" si="50"/>
        <v>0</v>
      </c>
      <c r="S63" s="241">
        <f t="shared" si="50"/>
        <v>0</v>
      </c>
    </row>
    <row r="64" spans="3:19" s="189" customFormat="1" ht="18" customHeight="1" x14ac:dyDescent="0.45">
      <c r="C64" s="262" t="str">
        <f>Realizado!C64</f>
        <v>MANUTENÇÃO EQUIPAMANENTOS</v>
      </c>
      <c r="D64" s="242"/>
      <c r="E64" s="300">
        <f>Realizado!E64</f>
        <v>0</v>
      </c>
      <c r="F64" s="301"/>
      <c r="G64" s="204">
        <f t="shared" si="34"/>
        <v>0</v>
      </c>
      <c r="H64" s="221">
        <v>0</v>
      </c>
      <c r="I64" s="221">
        <f t="shared" ref="I64:S64" si="51">H64</f>
        <v>0</v>
      </c>
      <c r="J64" s="221">
        <f t="shared" si="51"/>
        <v>0</v>
      </c>
      <c r="K64" s="221">
        <f t="shared" si="51"/>
        <v>0</v>
      </c>
      <c r="L64" s="221">
        <f t="shared" si="51"/>
        <v>0</v>
      </c>
      <c r="M64" s="221">
        <f t="shared" si="51"/>
        <v>0</v>
      </c>
      <c r="N64" s="221">
        <f t="shared" si="51"/>
        <v>0</v>
      </c>
      <c r="O64" s="221">
        <f t="shared" si="51"/>
        <v>0</v>
      </c>
      <c r="P64" s="221">
        <f t="shared" si="51"/>
        <v>0</v>
      </c>
      <c r="Q64" s="221">
        <f t="shared" si="51"/>
        <v>0</v>
      </c>
      <c r="R64" s="221">
        <f t="shared" si="51"/>
        <v>0</v>
      </c>
      <c r="S64" s="241">
        <f t="shared" si="51"/>
        <v>0</v>
      </c>
    </row>
    <row r="65" spans="3:19" s="189" customFormat="1" ht="18" customHeight="1" x14ac:dyDescent="0.45">
      <c r="C65" s="262" t="str">
        <f>Realizado!C65</f>
        <v>DECORAÇÃO</v>
      </c>
      <c r="D65" s="242"/>
      <c r="E65" s="300">
        <f>Realizado!E65</f>
        <v>0</v>
      </c>
      <c r="F65" s="301"/>
      <c r="G65" s="204">
        <f t="shared" si="34"/>
        <v>0</v>
      </c>
      <c r="H65" s="221">
        <v>0</v>
      </c>
      <c r="I65" s="221">
        <f t="shared" ref="I65:S65" si="52">H65</f>
        <v>0</v>
      </c>
      <c r="J65" s="221">
        <f t="shared" si="52"/>
        <v>0</v>
      </c>
      <c r="K65" s="221">
        <f t="shared" si="52"/>
        <v>0</v>
      </c>
      <c r="L65" s="221">
        <f t="shared" si="52"/>
        <v>0</v>
      </c>
      <c r="M65" s="221">
        <f t="shared" si="52"/>
        <v>0</v>
      </c>
      <c r="N65" s="221">
        <f t="shared" si="52"/>
        <v>0</v>
      </c>
      <c r="O65" s="221">
        <f t="shared" si="52"/>
        <v>0</v>
      </c>
      <c r="P65" s="221">
        <f t="shared" si="52"/>
        <v>0</v>
      </c>
      <c r="Q65" s="221">
        <f t="shared" si="52"/>
        <v>0</v>
      </c>
      <c r="R65" s="221">
        <f t="shared" si="52"/>
        <v>0</v>
      </c>
      <c r="S65" s="241">
        <f t="shared" si="52"/>
        <v>0</v>
      </c>
    </row>
    <row r="66" spans="3:19" s="189" customFormat="1" ht="18" customHeight="1" x14ac:dyDescent="0.45">
      <c r="C66" s="262" t="str">
        <f>Realizado!C66</f>
        <v>MARKETING</v>
      </c>
      <c r="D66" s="242"/>
      <c r="E66" s="300">
        <f>Realizado!E66</f>
        <v>0</v>
      </c>
      <c r="F66" s="301"/>
      <c r="G66" s="204">
        <f t="shared" si="34"/>
        <v>0</v>
      </c>
      <c r="H66" s="221">
        <v>0</v>
      </c>
      <c r="I66" s="221">
        <f t="shared" ref="I66:S66" si="53">H66</f>
        <v>0</v>
      </c>
      <c r="J66" s="221">
        <f t="shared" si="53"/>
        <v>0</v>
      </c>
      <c r="K66" s="221">
        <f t="shared" si="53"/>
        <v>0</v>
      </c>
      <c r="L66" s="221">
        <f t="shared" si="53"/>
        <v>0</v>
      </c>
      <c r="M66" s="221">
        <f t="shared" si="53"/>
        <v>0</v>
      </c>
      <c r="N66" s="221">
        <f t="shared" si="53"/>
        <v>0</v>
      </c>
      <c r="O66" s="221">
        <f t="shared" si="53"/>
        <v>0</v>
      </c>
      <c r="P66" s="221">
        <f t="shared" si="53"/>
        <v>0</v>
      </c>
      <c r="Q66" s="221">
        <f t="shared" si="53"/>
        <v>0</v>
      </c>
      <c r="R66" s="221">
        <f t="shared" si="53"/>
        <v>0</v>
      </c>
      <c r="S66" s="241">
        <f t="shared" si="53"/>
        <v>0</v>
      </c>
    </row>
    <row r="67" spans="3:19" s="189" customFormat="1" ht="18" customHeight="1" x14ac:dyDescent="0.45">
      <c r="C67" s="262" t="str">
        <f>Realizado!C67</f>
        <v>SEGUROS</v>
      </c>
      <c r="D67" s="242"/>
      <c r="E67" s="300">
        <f>Realizado!E67</f>
        <v>0</v>
      </c>
      <c r="F67" s="301"/>
      <c r="G67" s="204">
        <f t="shared" si="34"/>
        <v>0</v>
      </c>
      <c r="H67" s="221">
        <v>0</v>
      </c>
      <c r="I67" s="221">
        <f t="shared" ref="I67:S67" si="54">H67</f>
        <v>0</v>
      </c>
      <c r="J67" s="221">
        <f t="shared" si="54"/>
        <v>0</v>
      </c>
      <c r="K67" s="221">
        <f t="shared" si="54"/>
        <v>0</v>
      </c>
      <c r="L67" s="221">
        <f t="shared" si="54"/>
        <v>0</v>
      </c>
      <c r="M67" s="221">
        <f t="shared" si="54"/>
        <v>0</v>
      </c>
      <c r="N67" s="221">
        <f t="shared" si="54"/>
        <v>0</v>
      </c>
      <c r="O67" s="221">
        <f t="shared" si="54"/>
        <v>0</v>
      </c>
      <c r="P67" s="221">
        <f t="shared" si="54"/>
        <v>0</v>
      </c>
      <c r="Q67" s="221">
        <f t="shared" si="54"/>
        <v>0</v>
      </c>
      <c r="R67" s="221">
        <f t="shared" si="54"/>
        <v>0</v>
      </c>
      <c r="S67" s="241">
        <f t="shared" si="54"/>
        <v>0</v>
      </c>
    </row>
    <row r="68" spans="3:19" s="189" customFormat="1" ht="18" customHeight="1" x14ac:dyDescent="0.45">
      <c r="C68" s="262" t="str">
        <f>Realizado!C68</f>
        <v>SINDICATO</v>
      </c>
      <c r="D68" s="242"/>
      <c r="E68" s="300">
        <f>Realizado!E68</f>
        <v>0</v>
      </c>
      <c r="F68" s="301"/>
      <c r="G68" s="204">
        <f t="shared" si="34"/>
        <v>0</v>
      </c>
      <c r="H68" s="221">
        <v>0</v>
      </c>
      <c r="I68" s="221">
        <f t="shared" ref="I68:S68" si="55">H68</f>
        <v>0</v>
      </c>
      <c r="J68" s="221">
        <f t="shared" si="55"/>
        <v>0</v>
      </c>
      <c r="K68" s="221">
        <f t="shared" si="55"/>
        <v>0</v>
      </c>
      <c r="L68" s="221">
        <f t="shared" si="55"/>
        <v>0</v>
      </c>
      <c r="M68" s="221">
        <f t="shared" si="55"/>
        <v>0</v>
      </c>
      <c r="N68" s="221">
        <f t="shared" si="55"/>
        <v>0</v>
      </c>
      <c r="O68" s="221">
        <f t="shared" si="55"/>
        <v>0</v>
      </c>
      <c r="P68" s="221">
        <f t="shared" si="55"/>
        <v>0</v>
      </c>
      <c r="Q68" s="221">
        <f t="shared" si="55"/>
        <v>0</v>
      </c>
      <c r="R68" s="221">
        <f t="shared" si="55"/>
        <v>0</v>
      </c>
      <c r="S68" s="241">
        <f t="shared" si="55"/>
        <v>0</v>
      </c>
    </row>
    <row r="69" spans="3:19" s="189" customFormat="1" ht="18" customHeight="1" x14ac:dyDescent="0.45">
      <c r="C69" s="262" t="str">
        <f>Realizado!C69</f>
        <v>TAXAS DE OPERAÇÃO</v>
      </c>
      <c r="D69" s="242"/>
      <c r="E69" s="300">
        <f>Realizado!E69</f>
        <v>0</v>
      </c>
      <c r="F69" s="301"/>
      <c r="G69" s="204">
        <f t="shared" si="34"/>
        <v>0</v>
      </c>
      <c r="H69" s="221">
        <v>0</v>
      </c>
      <c r="I69" s="221">
        <f t="shared" ref="I69:S69" si="56">H69</f>
        <v>0</v>
      </c>
      <c r="J69" s="221">
        <f t="shared" si="56"/>
        <v>0</v>
      </c>
      <c r="K69" s="221">
        <f t="shared" si="56"/>
        <v>0</v>
      </c>
      <c r="L69" s="221">
        <f t="shared" si="56"/>
        <v>0</v>
      </c>
      <c r="M69" s="221">
        <f t="shared" si="56"/>
        <v>0</v>
      </c>
      <c r="N69" s="221">
        <f t="shared" si="56"/>
        <v>0</v>
      </c>
      <c r="O69" s="221">
        <f t="shared" si="56"/>
        <v>0</v>
      </c>
      <c r="P69" s="221">
        <f t="shared" si="56"/>
        <v>0</v>
      </c>
      <c r="Q69" s="221">
        <f t="shared" si="56"/>
        <v>0</v>
      </c>
      <c r="R69" s="221">
        <f t="shared" si="56"/>
        <v>0</v>
      </c>
      <c r="S69" s="241">
        <f t="shared" si="56"/>
        <v>0</v>
      </c>
    </row>
    <row r="70" spans="3:19" s="189" customFormat="1" ht="18" customHeight="1" x14ac:dyDescent="0.45">
      <c r="C70" s="262" t="str">
        <f>Realizado!C70</f>
        <v>DETETIZAÇÃO</v>
      </c>
      <c r="D70" s="242"/>
      <c r="E70" s="300">
        <f>Realizado!E70</f>
        <v>0</v>
      </c>
      <c r="F70" s="301"/>
      <c r="G70" s="204">
        <f t="shared" si="34"/>
        <v>0</v>
      </c>
      <c r="H70" s="221">
        <v>0</v>
      </c>
      <c r="I70" s="221">
        <f t="shared" ref="I70:S70" si="57">H70</f>
        <v>0</v>
      </c>
      <c r="J70" s="221">
        <f t="shared" si="57"/>
        <v>0</v>
      </c>
      <c r="K70" s="221">
        <f t="shared" si="57"/>
        <v>0</v>
      </c>
      <c r="L70" s="221">
        <f t="shared" si="57"/>
        <v>0</v>
      </c>
      <c r="M70" s="221">
        <f t="shared" si="57"/>
        <v>0</v>
      </c>
      <c r="N70" s="221">
        <f t="shared" si="57"/>
        <v>0</v>
      </c>
      <c r="O70" s="221">
        <f t="shared" si="57"/>
        <v>0</v>
      </c>
      <c r="P70" s="221">
        <f t="shared" si="57"/>
        <v>0</v>
      </c>
      <c r="Q70" s="221">
        <f t="shared" si="57"/>
        <v>0</v>
      </c>
      <c r="R70" s="221">
        <f t="shared" si="57"/>
        <v>0</v>
      </c>
      <c r="S70" s="241">
        <f t="shared" si="57"/>
        <v>0</v>
      </c>
    </row>
    <row r="71" spans="3:19" s="189" customFormat="1" ht="18" customHeight="1" x14ac:dyDescent="0.45">
      <c r="C71" s="262" t="str">
        <f>Realizado!C71</f>
        <v>CORREIO</v>
      </c>
      <c r="D71" s="242"/>
      <c r="E71" s="300">
        <f>Realizado!E71</f>
        <v>0</v>
      </c>
      <c r="F71" s="301"/>
      <c r="G71" s="204">
        <f t="shared" si="34"/>
        <v>0</v>
      </c>
      <c r="H71" s="221">
        <v>0</v>
      </c>
      <c r="I71" s="221">
        <f t="shared" ref="I71:S71" si="58">H71</f>
        <v>0</v>
      </c>
      <c r="J71" s="221">
        <f t="shared" si="58"/>
        <v>0</v>
      </c>
      <c r="K71" s="221">
        <f t="shared" si="58"/>
        <v>0</v>
      </c>
      <c r="L71" s="221">
        <f t="shared" si="58"/>
        <v>0</v>
      </c>
      <c r="M71" s="221">
        <f t="shared" si="58"/>
        <v>0</v>
      </c>
      <c r="N71" s="221">
        <f t="shared" si="58"/>
        <v>0</v>
      </c>
      <c r="O71" s="221">
        <f t="shared" si="58"/>
        <v>0</v>
      </c>
      <c r="P71" s="221">
        <f t="shared" si="58"/>
        <v>0</v>
      </c>
      <c r="Q71" s="221">
        <f t="shared" si="58"/>
        <v>0</v>
      </c>
      <c r="R71" s="221">
        <f t="shared" si="58"/>
        <v>0</v>
      </c>
      <c r="S71" s="241">
        <f t="shared" si="58"/>
        <v>0</v>
      </c>
    </row>
    <row r="72" spans="3:19" s="189" customFormat="1" ht="18" customHeight="1" x14ac:dyDescent="0.45">
      <c r="C72" s="262" t="str">
        <f>Realizado!C72</f>
        <v>COMBUSTÍVEL</v>
      </c>
      <c r="D72" s="242"/>
      <c r="E72" s="300">
        <f>Realizado!E72</f>
        <v>0</v>
      </c>
      <c r="F72" s="301"/>
      <c r="G72" s="204">
        <f t="shared" si="34"/>
        <v>0</v>
      </c>
      <c r="H72" s="221">
        <v>0</v>
      </c>
      <c r="I72" s="221">
        <f t="shared" ref="I72:S72" si="59">H72</f>
        <v>0</v>
      </c>
      <c r="J72" s="221">
        <f t="shared" si="59"/>
        <v>0</v>
      </c>
      <c r="K72" s="221">
        <f t="shared" si="59"/>
        <v>0</v>
      </c>
      <c r="L72" s="221">
        <f t="shared" si="59"/>
        <v>0</v>
      </c>
      <c r="M72" s="221">
        <f t="shared" si="59"/>
        <v>0</v>
      </c>
      <c r="N72" s="221">
        <f t="shared" si="59"/>
        <v>0</v>
      </c>
      <c r="O72" s="221">
        <f t="shared" si="59"/>
        <v>0</v>
      </c>
      <c r="P72" s="221">
        <f t="shared" si="59"/>
        <v>0</v>
      </c>
      <c r="Q72" s="221">
        <f t="shared" si="59"/>
        <v>0</v>
      </c>
      <c r="R72" s="221">
        <f t="shared" si="59"/>
        <v>0</v>
      </c>
      <c r="S72" s="241">
        <f t="shared" si="59"/>
        <v>0</v>
      </c>
    </row>
    <row r="73" spans="3:19" s="189" customFormat="1" ht="18" customHeight="1" x14ac:dyDescent="0.45">
      <c r="C73" s="262" t="str">
        <f>Realizado!C73</f>
        <v>ESTACIONAMENTO</v>
      </c>
      <c r="D73" s="242"/>
      <c r="E73" s="300">
        <f>Realizado!E73</f>
        <v>0</v>
      </c>
      <c r="F73" s="301"/>
      <c r="G73" s="204">
        <f t="shared" si="34"/>
        <v>0</v>
      </c>
      <c r="H73" s="221">
        <f>$E$73</f>
        <v>0</v>
      </c>
      <c r="I73" s="221">
        <f t="shared" ref="I73:S73" si="60">H73</f>
        <v>0</v>
      </c>
      <c r="J73" s="221">
        <f t="shared" si="60"/>
        <v>0</v>
      </c>
      <c r="K73" s="221">
        <f t="shared" si="60"/>
        <v>0</v>
      </c>
      <c r="L73" s="221">
        <f t="shared" si="60"/>
        <v>0</v>
      </c>
      <c r="M73" s="221">
        <f t="shared" si="60"/>
        <v>0</v>
      </c>
      <c r="N73" s="221">
        <f t="shared" si="60"/>
        <v>0</v>
      </c>
      <c r="O73" s="221">
        <f t="shared" si="60"/>
        <v>0</v>
      </c>
      <c r="P73" s="221">
        <f t="shared" si="60"/>
        <v>0</v>
      </c>
      <c r="Q73" s="221">
        <f t="shared" si="60"/>
        <v>0</v>
      </c>
      <c r="R73" s="221">
        <f t="shared" si="60"/>
        <v>0</v>
      </c>
      <c r="S73" s="241">
        <f t="shared" si="60"/>
        <v>0</v>
      </c>
    </row>
    <row r="74" spans="3:19" s="189" customFormat="1" ht="18" customHeight="1" x14ac:dyDescent="0.45">
      <c r="C74" s="262" t="str">
        <f>Realizado!C74</f>
        <v>MULTAS VEÍCULOS</v>
      </c>
      <c r="D74" s="242"/>
      <c r="E74" s="300">
        <f>Realizado!E74</f>
        <v>0</v>
      </c>
      <c r="F74" s="301"/>
      <c r="G74" s="204">
        <f t="shared" si="34"/>
        <v>0</v>
      </c>
      <c r="H74" s="221">
        <f>$E$74</f>
        <v>0</v>
      </c>
      <c r="I74" s="221">
        <f t="shared" ref="I74:S74" si="61">H74</f>
        <v>0</v>
      </c>
      <c r="J74" s="221">
        <f t="shared" si="61"/>
        <v>0</v>
      </c>
      <c r="K74" s="221">
        <f t="shared" si="61"/>
        <v>0</v>
      </c>
      <c r="L74" s="221">
        <f t="shared" si="61"/>
        <v>0</v>
      </c>
      <c r="M74" s="221">
        <f t="shared" si="61"/>
        <v>0</v>
      </c>
      <c r="N74" s="221">
        <f t="shared" si="61"/>
        <v>0</v>
      </c>
      <c r="O74" s="221">
        <f t="shared" si="61"/>
        <v>0</v>
      </c>
      <c r="P74" s="221">
        <f t="shared" si="61"/>
        <v>0</v>
      </c>
      <c r="Q74" s="221">
        <f t="shared" si="61"/>
        <v>0</v>
      </c>
      <c r="R74" s="221">
        <f t="shared" si="61"/>
        <v>0</v>
      </c>
      <c r="S74" s="241">
        <f t="shared" si="61"/>
        <v>0</v>
      </c>
    </row>
    <row r="75" spans="3:19" s="189" customFormat="1" ht="18" customHeight="1" x14ac:dyDescent="0.45">
      <c r="C75" s="262" t="str">
        <f>Realizado!C75</f>
        <v>TAXAS DE LIXO</v>
      </c>
      <c r="D75" s="242"/>
      <c r="E75" s="300">
        <f>Realizado!E75</f>
        <v>0</v>
      </c>
      <c r="F75" s="301"/>
      <c r="G75" s="204">
        <f t="shared" si="34"/>
        <v>0</v>
      </c>
      <c r="H75" s="221">
        <f>$E$75</f>
        <v>0</v>
      </c>
      <c r="I75" s="221">
        <f t="shared" ref="I75:S75" si="62">H75</f>
        <v>0</v>
      </c>
      <c r="J75" s="221">
        <f t="shared" si="62"/>
        <v>0</v>
      </c>
      <c r="K75" s="221">
        <f t="shared" si="62"/>
        <v>0</v>
      </c>
      <c r="L75" s="221">
        <f t="shared" si="62"/>
        <v>0</v>
      </c>
      <c r="M75" s="221">
        <f t="shared" si="62"/>
        <v>0</v>
      </c>
      <c r="N75" s="221">
        <f t="shared" si="62"/>
        <v>0</v>
      </c>
      <c r="O75" s="221">
        <f t="shared" si="62"/>
        <v>0</v>
      </c>
      <c r="P75" s="221">
        <f t="shared" si="62"/>
        <v>0</v>
      </c>
      <c r="Q75" s="221">
        <f t="shared" si="62"/>
        <v>0</v>
      </c>
      <c r="R75" s="221">
        <f t="shared" si="62"/>
        <v>0</v>
      </c>
      <c r="S75" s="241">
        <f t="shared" si="62"/>
        <v>0</v>
      </c>
    </row>
    <row r="76" spans="3:19" s="189" customFormat="1" ht="18" customHeight="1" x14ac:dyDescent="0.45">
      <c r="C76" s="262" t="str">
        <f>Realizado!C76</f>
        <v>OUTROS</v>
      </c>
      <c r="D76" s="242"/>
      <c r="E76" s="300">
        <f>Realizado!E76</f>
        <v>0</v>
      </c>
      <c r="F76" s="301"/>
      <c r="G76" s="204">
        <f t="shared" si="34"/>
        <v>0</v>
      </c>
      <c r="H76" s="221">
        <v>0</v>
      </c>
      <c r="I76" s="221">
        <f t="shared" ref="I76:S76" si="63">H76</f>
        <v>0</v>
      </c>
      <c r="J76" s="221">
        <f t="shared" si="63"/>
        <v>0</v>
      </c>
      <c r="K76" s="221">
        <f t="shared" si="63"/>
        <v>0</v>
      </c>
      <c r="L76" s="221">
        <f t="shared" si="63"/>
        <v>0</v>
      </c>
      <c r="M76" s="221">
        <f t="shared" si="63"/>
        <v>0</v>
      </c>
      <c r="N76" s="221">
        <f t="shared" si="63"/>
        <v>0</v>
      </c>
      <c r="O76" s="221">
        <f t="shared" si="63"/>
        <v>0</v>
      </c>
      <c r="P76" s="221">
        <f t="shared" si="63"/>
        <v>0</v>
      </c>
      <c r="Q76" s="221">
        <f t="shared" si="63"/>
        <v>0</v>
      </c>
      <c r="R76" s="221">
        <f t="shared" si="63"/>
        <v>0</v>
      </c>
      <c r="S76" s="241">
        <f t="shared" si="63"/>
        <v>0</v>
      </c>
    </row>
    <row r="77" spans="3:19" s="189" customFormat="1" ht="18" customHeight="1" x14ac:dyDescent="0.45">
      <c r="C77" s="262" t="str">
        <f>Realizado!C77</f>
        <v>TARIFAS BANCÁRIAS</v>
      </c>
      <c r="D77" s="242"/>
      <c r="E77" s="300">
        <f>Realizado!E77</f>
        <v>0</v>
      </c>
      <c r="F77" s="301"/>
      <c r="G77" s="204">
        <f t="shared" si="34"/>
        <v>0</v>
      </c>
      <c r="H77" s="221">
        <v>0</v>
      </c>
      <c r="I77" s="221">
        <f t="shared" ref="I77:S77" si="64">H77</f>
        <v>0</v>
      </c>
      <c r="J77" s="221">
        <f t="shared" si="64"/>
        <v>0</v>
      </c>
      <c r="K77" s="221">
        <f t="shared" si="64"/>
        <v>0</v>
      </c>
      <c r="L77" s="221">
        <f t="shared" si="64"/>
        <v>0</v>
      </c>
      <c r="M77" s="221">
        <f t="shared" si="64"/>
        <v>0</v>
      </c>
      <c r="N77" s="221">
        <f t="shared" si="64"/>
        <v>0</v>
      </c>
      <c r="O77" s="221">
        <f t="shared" si="64"/>
        <v>0</v>
      </c>
      <c r="P77" s="221">
        <f t="shared" si="64"/>
        <v>0</v>
      </c>
      <c r="Q77" s="221">
        <f t="shared" si="64"/>
        <v>0</v>
      </c>
      <c r="R77" s="221">
        <f t="shared" si="64"/>
        <v>0</v>
      </c>
      <c r="S77" s="241">
        <f t="shared" si="64"/>
        <v>0</v>
      </c>
    </row>
    <row r="78" spans="3:19" s="189" customFormat="1" ht="18" customHeight="1" x14ac:dyDescent="0.45">
      <c r="C78" s="262" t="str">
        <f>Realizado!C78</f>
        <v>ALUGUEL MÁQUINA CARTÃO</v>
      </c>
      <c r="D78" s="242"/>
      <c r="E78" s="300">
        <f>Realizado!E78</f>
        <v>0</v>
      </c>
      <c r="F78" s="301"/>
      <c r="G78" s="204">
        <f t="shared" si="34"/>
        <v>0</v>
      </c>
      <c r="H78" s="221">
        <v>0</v>
      </c>
      <c r="I78" s="221">
        <f t="shared" ref="I78:S78" si="65">H78</f>
        <v>0</v>
      </c>
      <c r="J78" s="221">
        <f t="shared" si="65"/>
        <v>0</v>
      </c>
      <c r="K78" s="221">
        <f t="shared" si="65"/>
        <v>0</v>
      </c>
      <c r="L78" s="221">
        <f t="shared" si="65"/>
        <v>0</v>
      </c>
      <c r="M78" s="221">
        <f t="shared" si="65"/>
        <v>0</v>
      </c>
      <c r="N78" s="221">
        <f t="shared" si="65"/>
        <v>0</v>
      </c>
      <c r="O78" s="221">
        <f t="shared" si="65"/>
        <v>0</v>
      </c>
      <c r="P78" s="221">
        <f t="shared" si="65"/>
        <v>0</v>
      </c>
      <c r="Q78" s="221">
        <f t="shared" si="65"/>
        <v>0</v>
      </c>
      <c r="R78" s="221">
        <f t="shared" si="65"/>
        <v>0</v>
      </c>
      <c r="S78" s="241">
        <f t="shared" si="65"/>
        <v>0</v>
      </c>
    </row>
    <row r="79" spans="3:19" s="189" customFormat="1" ht="18" customHeight="1" x14ac:dyDescent="0.45">
      <c r="C79" s="262" t="str">
        <f>Realizado!C79</f>
        <v>ALUGUEL DE EQUIPAMENTOS</v>
      </c>
      <c r="D79" s="242"/>
      <c r="E79" s="300">
        <f>Realizado!E79</f>
        <v>0</v>
      </c>
      <c r="F79" s="301"/>
      <c r="G79" s="204">
        <f t="shared" si="34"/>
        <v>0</v>
      </c>
      <c r="H79" s="221">
        <v>0</v>
      </c>
      <c r="I79" s="221">
        <f t="shared" ref="I79:S79" si="66">H79</f>
        <v>0</v>
      </c>
      <c r="J79" s="221">
        <f t="shared" si="66"/>
        <v>0</v>
      </c>
      <c r="K79" s="221">
        <f t="shared" si="66"/>
        <v>0</v>
      </c>
      <c r="L79" s="221">
        <f t="shared" si="66"/>
        <v>0</v>
      </c>
      <c r="M79" s="221">
        <f t="shared" si="66"/>
        <v>0</v>
      </c>
      <c r="N79" s="221">
        <f t="shared" si="66"/>
        <v>0</v>
      </c>
      <c r="O79" s="221">
        <f t="shared" si="66"/>
        <v>0</v>
      </c>
      <c r="P79" s="221">
        <f t="shared" si="66"/>
        <v>0</v>
      </c>
      <c r="Q79" s="221">
        <f t="shared" si="66"/>
        <v>0</v>
      </c>
      <c r="R79" s="221">
        <f t="shared" si="66"/>
        <v>0</v>
      </c>
      <c r="S79" s="241">
        <f t="shared" si="66"/>
        <v>0</v>
      </c>
    </row>
    <row r="80" spans="3:19" s="189" customFormat="1" ht="18" customHeight="1" x14ac:dyDescent="0.45">
      <c r="C80" s="262" t="str">
        <f>Realizado!C80</f>
        <v>MULTAS ATRASOS</v>
      </c>
      <c r="D80" s="242"/>
      <c r="E80" s="300">
        <f>Realizado!E80</f>
        <v>0</v>
      </c>
      <c r="F80" s="301"/>
      <c r="G80" s="204">
        <f t="shared" si="34"/>
        <v>0</v>
      </c>
      <c r="H80" s="221">
        <v>0</v>
      </c>
      <c r="I80" s="221">
        <f t="shared" ref="I80:S80" si="67">H80</f>
        <v>0</v>
      </c>
      <c r="J80" s="221">
        <f t="shared" si="67"/>
        <v>0</v>
      </c>
      <c r="K80" s="221">
        <f t="shared" si="67"/>
        <v>0</v>
      </c>
      <c r="L80" s="221">
        <f t="shared" si="67"/>
        <v>0</v>
      </c>
      <c r="M80" s="221">
        <f t="shared" si="67"/>
        <v>0</v>
      </c>
      <c r="N80" s="221">
        <f t="shared" si="67"/>
        <v>0</v>
      </c>
      <c r="O80" s="221">
        <f t="shared" si="67"/>
        <v>0</v>
      </c>
      <c r="P80" s="221">
        <f t="shared" si="67"/>
        <v>0</v>
      </c>
      <c r="Q80" s="221">
        <f t="shared" si="67"/>
        <v>0</v>
      </c>
      <c r="R80" s="221">
        <f t="shared" si="67"/>
        <v>0</v>
      </c>
      <c r="S80" s="241">
        <f t="shared" si="67"/>
        <v>0</v>
      </c>
    </row>
    <row r="81" spans="3:19" s="189" customFormat="1" ht="18" customHeight="1" x14ac:dyDescent="0.45">
      <c r="C81" s="262" t="str">
        <f>Realizado!C81</f>
        <v>DEPRECIAÇÃO</v>
      </c>
      <c r="D81" s="242"/>
      <c r="E81" s="300">
        <f>Realizado!E81</f>
        <v>0</v>
      </c>
      <c r="F81" s="301"/>
      <c r="G81" s="204">
        <f t="shared" si="34"/>
        <v>0</v>
      </c>
      <c r="H81" s="221">
        <v>0</v>
      </c>
      <c r="I81" s="221">
        <f t="shared" ref="I81:S81" si="68">H81</f>
        <v>0</v>
      </c>
      <c r="J81" s="221">
        <f t="shared" si="68"/>
        <v>0</v>
      </c>
      <c r="K81" s="221">
        <f t="shared" si="68"/>
        <v>0</v>
      </c>
      <c r="L81" s="221">
        <f t="shared" si="68"/>
        <v>0</v>
      </c>
      <c r="M81" s="221">
        <f t="shared" si="68"/>
        <v>0</v>
      </c>
      <c r="N81" s="221">
        <f t="shared" si="68"/>
        <v>0</v>
      </c>
      <c r="O81" s="221">
        <f t="shared" si="68"/>
        <v>0</v>
      </c>
      <c r="P81" s="221">
        <f t="shared" si="68"/>
        <v>0</v>
      </c>
      <c r="Q81" s="221">
        <f t="shared" si="68"/>
        <v>0</v>
      </c>
      <c r="R81" s="221">
        <f t="shared" si="68"/>
        <v>0</v>
      </c>
      <c r="S81" s="241">
        <f t="shared" si="68"/>
        <v>0</v>
      </c>
    </row>
    <row r="82" spans="3:19" s="189" customFormat="1" ht="18" customHeight="1" x14ac:dyDescent="0.45">
      <c r="C82" s="262" t="str">
        <f>Realizado!C82</f>
        <v xml:space="preserve">  </v>
      </c>
      <c r="D82" s="242"/>
      <c r="E82" s="300">
        <f>Realizado!E82</f>
        <v>0</v>
      </c>
      <c r="F82" s="301"/>
      <c r="G82" s="204">
        <f t="shared" si="34"/>
        <v>0</v>
      </c>
      <c r="H82" s="221">
        <v>0</v>
      </c>
      <c r="I82" s="221">
        <f t="shared" ref="I82:S82" si="69">H82</f>
        <v>0</v>
      </c>
      <c r="J82" s="221">
        <f t="shared" si="69"/>
        <v>0</v>
      </c>
      <c r="K82" s="221">
        <f t="shared" si="69"/>
        <v>0</v>
      </c>
      <c r="L82" s="221">
        <f t="shared" si="69"/>
        <v>0</v>
      </c>
      <c r="M82" s="221">
        <f t="shared" si="69"/>
        <v>0</v>
      </c>
      <c r="N82" s="221">
        <f t="shared" si="69"/>
        <v>0</v>
      </c>
      <c r="O82" s="221">
        <f t="shared" si="69"/>
        <v>0</v>
      </c>
      <c r="P82" s="221">
        <f t="shared" si="69"/>
        <v>0</v>
      </c>
      <c r="Q82" s="221">
        <f t="shared" si="69"/>
        <v>0</v>
      </c>
      <c r="R82" s="221">
        <f t="shared" si="69"/>
        <v>0</v>
      </c>
      <c r="S82" s="241">
        <f t="shared" si="69"/>
        <v>0</v>
      </c>
    </row>
    <row r="83" spans="3:19" s="207" customFormat="1" ht="18" customHeight="1" x14ac:dyDescent="0.45">
      <c r="C83" s="262" t="str">
        <f>Realizado!C83</f>
        <v xml:space="preserve">  </v>
      </c>
      <c r="D83" s="242"/>
      <c r="E83" s="300">
        <f>Realizado!E83</f>
        <v>0</v>
      </c>
      <c r="F83" s="301"/>
      <c r="G83" s="204">
        <f t="shared" si="34"/>
        <v>0</v>
      </c>
      <c r="H83" s="221">
        <v>0</v>
      </c>
      <c r="I83" s="221">
        <f t="shared" ref="I83:S83" si="70">H83</f>
        <v>0</v>
      </c>
      <c r="J83" s="221">
        <f t="shared" si="70"/>
        <v>0</v>
      </c>
      <c r="K83" s="221">
        <f t="shared" si="70"/>
        <v>0</v>
      </c>
      <c r="L83" s="221">
        <f t="shared" si="70"/>
        <v>0</v>
      </c>
      <c r="M83" s="221">
        <f t="shared" si="70"/>
        <v>0</v>
      </c>
      <c r="N83" s="221">
        <f t="shared" si="70"/>
        <v>0</v>
      </c>
      <c r="O83" s="221">
        <f t="shared" si="70"/>
        <v>0</v>
      </c>
      <c r="P83" s="221">
        <f t="shared" si="70"/>
        <v>0</v>
      </c>
      <c r="Q83" s="221">
        <f t="shared" si="70"/>
        <v>0</v>
      </c>
      <c r="R83" s="221">
        <f t="shared" si="70"/>
        <v>0</v>
      </c>
      <c r="S83" s="241">
        <f t="shared" si="70"/>
        <v>0</v>
      </c>
    </row>
    <row r="84" spans="3:19" s="189" customFormat="1" ht="18" customHeight="1" x14ac:dyDescent="0.45">
      <c r="C84" s="262" t="str">
        <f>Realizado!C84</f>
        <v xml:space="preserve">  </v>
      </c>
      <c r="D84" s="242"/>
      <c r="E84" s="300">
        <f>Realizado!E84</f>
        <v>0</v>
      </c>
      <c r="F84" s="301"/>
      <c r="G84" s="204">
        <f t="shared" si="34"/>
        <v>0</v>
      </c>
      <c r="H84" s="221">
        <v>0</v>
      </c>
      <c r="I84" s="221">
        <f t="shared" ref="I84:S84" si="71">H84</f>
        <v>0</v>
      </c>
      <c r="J84" s="221">
        <f t="shared" si="71"/>
        <v>0</v>
      </c>
      <c r="K84" s="221">
        <f t="shared" si="71"/>
        <v>0</v>
      </c>
      <c r="L84" s="221">
        <f t="shared" si="71"/>
        <v>0</v>
      </c>
      <c r="M84" s="221">
        <f t="shared" si="71"/>
        <v>0</v>
      </c>
      <c r="N84" s="221">
        <f t="shared" si="71"/>
        <v>0</v>
      </c>
      <c r="O84" s="221">
        <f t="shared" si="71"/>
        <v>0</v>
      </c>
      <c r="P84" s="221">
        <f t="shared" si="71"/>
        <v>0</v>
      </c>
      <c r="Q84" s="221">
        <f t="shared" si="71"/>
        <v>0</v>
      </c>
      <c r="R84" s="221">
        <f t="shared" si="71"/>
        <v>0</v>
      </c>
      <c r="S84" s="241">
        <f t="shared" si="71"/>
        <v>0</v>
      </c>
    </row>
    <row r="85" spans="3:19" s="189" customFormat="1" ht="18" customHeight="1" outlineLevel="1" x14ac:dyDescent="0.45">
      <c r="C85" s="262" t="str">
        <f>Realizado!C85</f>
        <v xml:space="preserve">  </v>
      </c>
      <c r="D85" s="242"/>
      <c r="E85" s="329">
        <f>Realizado!E85</f>
        <v>0</v>
      </c>
      <c r="F85" s="330"/>
      <c r="G85" s="204">
        <f t="shared" si="34"/>
        <v>0</v>
      </c>
      <c r="H85" s="221">
        <v>0</v>
      </c>
      <c r="I85" s="221">
        <f t="shared" ref="I85:S85" si="72">H85</f>
        <v>0</v>
      </c>
      <c r="J85" s="221">
        <f t="shared" si="72"/>
        <v>0</v>
      </c>
      <c r="K85" s="221">
        <f t="shared" si="72"/>
        <v>0</v>
      </c>
      <c r="L85" s="221">
        <f t="shared" si="72"/>
        <v>0</v>
      </c>
      <c r="M85" s="221">
        <f t="shared" si="72"/>
        <v>0</v>
      </c>
      <c r="N85" s="221">
        <f t="shared" si="72"/>
        <v>0</v>
      </c>
      <c r="O85" s="221">
        <f t="shared" si="72"/>
        <v>0</v>
      </c>
      <c r="P85" s="221">
        <f t="shared" si="72"/>
        <v>0</v>
      </c>
      <c r="Q85" s="221">
        <f t="shared" si="72"/>
        <v>0</v>
      </c>
      <c r="R85" s="221">
        <f t="shared" si="72"/>
        <v>0</v>
      </c>
      <c r="S85" s="241">
        <f t="shared" si="72"/>
        <v>0</v>
      </c>
    </row>
    <row r="86" spans="3:19" s="179" customFormat="1" ht="18" customHeight="1" x14ac:dyDescent="0.45">
      <c r="C86" s="355" t="s">
        <v>73</v>
      </c>
      <c r="D86" s="356"/>
      <c r="E86" s="351">
        <f>Realizado!E86</f>
        <v>0</v>
      </c>
      <c r="F86" s="352"/>
      <c r="G86" s="244">
        <f>SUM(G88:G97)</f>
        <v>0</v>
      </c>
      <c r="H86" s="238">
        <f t="shared" ref="H86:S86" si="73">SUM(H88:H101)</f>
        <v>0</v>
      </c>
      <c r="I86" s="238">
        <f t="shared" si="73"/>
        <v>0</v>
      </c>
      <c r="J86" s="238">
        <f t="shared" si="73"/>
        <v>0</v>
      </c>
      <c r="K86" s="238">
        <f t="shared" si="73"/>
        <v>0</v>
      </c>
      <c r="L86" s="238">
        <f t="shared" si="73"/>
        <v>0</v>
      </c>
      <c r="M86" s="238">
        <f t="shared" si="73"/>
        <v>0</v>
      </c>
      <c r="N86" s="238">
        <f t="shared" si="73"/>
        <v>0</v>
      </c>
      <c r="O86" s="238">
        <f t="shared" si="73"/>
        <v>0</v>
      </c>
      <c r="P86" s="238">
        <f t="shared" si="73"/>
        <v>0</v>
      </c>
      <c r="Q86" s="238">
        <f t="shared" si="73"/>
        <v>0</v>
      </c>
      <c r="R86" s="238">
        <f t="shared" si="73"/>
        <v>0</v>
      </c>
      <c r="S86" s="239">
        <f t="shared" si="73"/>
        <v>0</v>
      </c>
    </row>
    <row r="87" spans="3:19" s="58" customFormat="1" ht="18" customHeight="1" x14ac:dyDescent="0.45">
      <c r="C87" s="357" t="s">
        <v>39</v>
      </c>
      <c r="D87" s="358"/>
      <c r="E87" s="335" t="str">
        <f>Realizado!E87</f>
        <v/>
      </c>
      <c r="F87" s="336"/>
      <c r="G87" s="107" t="e">
        <f t="shared" ref="G87:S87" si="74">G86/G9</f>
        <v>#DIV/0!</v>
      </c>
      <c r="H87" s="66" t="e">
        <f t="shared" si="74"/>
        <v>#DIV/0!</v>
      </c>
      <c r="I87" s="66" t="e">
        <f t="shared" si="74"/>
        <v>#DIV/0!</v>
      </c>
      <c r="J87" s="66" t="e">
        <f t="shared" si="74"/>
        <v>#DIV/0!</v>
      </c>
      <c r="K87" s="66" t="e">
        <f t="shared" si="74"/>
        <v>#DIV/0!</v>
      </c>
      <c r="L87" s="66" t="e">
        <f t="shared" si="74"/>
        <v>#DIV/0!</v>
      </c>
      <c r="M87" s="66" t="e">
        <f t="shared" si="74"/>
        <v>#DIV/0!</v>
      </c>
      <c r="N87" s="66" t="e">
        <f t="shared" si="74"/>
        <v>#DIV/0!</v>
      </c>
      <c r="O87" s="66" t="e">
        <f t="shared" si="74"/>
        <v>#DIV/0!</v>
      </c>
      <c r="P87" s="66" t="e">
        <f t="shared" si="74"/>
        <v>#DIV/0!</v>
      </c>
      <c r="Q87" s="66" t="e">
        <f t="shared" si="74"/>
        <v>#DIV/0!</v>
      </c>
      <c r="R87" s="66" t="e">
        <f t="shared" si="74"/>
        <v>#DIV/0!</v>
      </c>
      <c r="S87" s="121" t="e">
        <f t="shared" si="74"/>
        <v>#DIV/0!</v>
      </c>
    </row>
    <row r="88" spans="3:19" s="189" customFormat="1" ht="18" customHeight="1" outlineLevel="1" x14ac:dyDescent="0.45">
      <c r="C88" s="264" t="str">
        <f>Realizado!C88</f>
        <v>RETIRADAS PESSOAIS</v>
      </c>
      <c r="D88" s="215"/>
      <c r="E88" s="331">
        <f>Realizado!E88</f>
        <v>0</v>
      </c>
      <c r="F88" s="332"/>
      <c r="G88" s="204">
        <f t="shared" ref="G88:G95" si="75">AVERAGE(H88:S88)</f>
        <v>0</v>
      </c>
      <c r="H88" s="219">
        <v>0</v>
      </c>
      <c r="I88" s="219">
        <f t="shared" ref="I88:S90" si="76">H88</f>
        <v>0</v>
      </c>
      <c r="J88" s="219">
        <f t="shared" si="76"/>
        <v>0</v>
      </c>
      <c r="K88" s="219">
        <f t="shared" si="76"/>
        <v>0</v>
      </c>
      <c r="L88" s="219">
        <f t="shared" si="76"/>
        <v>0</v>
      </c>
      <c r="M88" s="219">
        <f t="shared" si="76"/>
        <v>0</v>
      </c>
      <c r="N88" s="219">
        <f t="shared" si="76"/>
        <v>0</v>
      </c>
      <c r="O88" s="219">
        <f t="shared" si="76"/>
        <v>0</v>
      </c>
      <c r="P88" s="219">
        <f t="shared" si="76"/>
        <v>0</v>
      </c>
      <c r="Q88" s="219">
        <f t="shared" si="76"/>
        <v>0</v>
      </c>
      <c r="R88" s="219">
        <f t="shared" si="76"/>
        <v>0</v>
      </c>
      <c r="S88" s="245">
        <f t="shared" si="76"/>
        <v>0</v>
      </c>
    </row>
    <row r="89" spans="3:19" s="189" customFormat="1" ht="18" customHeight="1" outlineLevel="1" x14ac:dyDescent="0.45">
      <c r="C89" s="262" t="str">
        <f>Realizado!C89</f>
        <v>PARCELA EMPRÉSTIMO BANCÁRIO</v>
      </c>
      <c r="D89" s="208"/>
      <c r="E89" s="300">
        <f>Realizado!E89</f>
        <v>0</v>
      </c>
      <c r="F89" s="301"/>
      <c r="G89" s="204">
        <f t="shared" si="75"/>
        <v>0</v>
      </c>
      <c r="H89" s="221">
        <v>0</v>
      </c>
      <c r="I89" s="221">
        <f t="shared" si="76"/>
        <v>0</v>
      </c>
      <c r="J89" s="221">
        <f t="shared" si="76"/>
        <v>0</v>
      </c>
      <c r="K89" s="221">
        <f t="shared" si="76"/>
        <v>0</v>
      </c>
      <c r="L89" s="221">
        <f t="shared" si="76"/>
        <v>0</v>
      </c>
      <c r="M89" s="221">
        <f t="shared" si="76"/>
        <v>0</v>
      </c>
      <c r="N89" s="221">
        <f t="shared" si="76"/>
        <v>0</v>
      </c>
      <c r="O89" s="221">
        <f t="shared" si="76"/>
        <v>0</v>
      </c>
      <c r="P89" s="221">
        <f t="shared" si="76"/>
        <v>0</v>
      </c>
      <c r="Q89" s="221">
        <f t="shared" si="76"/>
        <v>0</v>
      </c>
      <c r="R89" s="221">
        <f t="shared" si="76"/>
        <v>0</v>
      </c>
      <c r="S89" s="241">
        <f t="shared" si="76"/>
        <v>0</v>
      </c>
    </row>
    <row r="90" spans="3:19" s="189" customFormat="1" ht="18" customHeight="1" outlineLevel="1" x14ac:dyDescent="0.45">
      <c r="C90" s="262" t="str">
        <f>Realizado!C90</f>
        <v>PARCELA EMPRÉSTIMO DE PESSOAS</v>
      </c>
      <c r="D90" s="208"/>
      <c r="E90" s="300">
        <f>Realizado!E90</f>
        <v>0</v>
      </c>
      <c r="F90" s="301"/>
      <c r="G90" s="204">
        <f t="shared" si="75"/>
        <v>0</v>
      </c>
      <c r="H90" s="221">
        <v>0</v>
      </c>
      <c r="I90" s="221">
        <f t="shared" si="76"/>
        <v>0</v>
      </c>
      <c r="J90" s="221">
        <f t="shared" si="76"/>
        <v>0</v>
      </c>
      <c r="K90" s="221">
        <f t="shared" si="76"/>
        <v>0</v>
      </c>
      <c r="L90" s="221">
        <f t="shared" si="76"/>
        <v>0</v>
      </c>
      <c r="M90" s="221">
        <f t="shared" si="76"/>
        <v>0</v>
      </c>
      <c r="N90" s="221">
        <f t="shared" si="76"/>
        <v>0</v>
      </c>
      <c r="O90" s="221">
        <f t="shared" si="76"/>
        <v>0</v>
      </c>
      <c r="P90" s="221">
        <f t="shared" si="76"/>
        <v>0</v>
      </c>
      <c r="Q90" s="221">
        <f t="shared" si="76"/>
        <v>0</v>
      </c>
      <c r="R90" s="221">
        <f t="shared" si="76"/>
        <v>0</v>
      </c>
      <c r="S90" s="241">
        <f t="shared" si="76"/>
        <v>0</v>
      </c>
    </row>
    <row r="91" spans="3:19" s="189" customFormat="1" ht="18" customHeight="1" outlineLevel="1" x14ac:dyDescent="0.45">
      <c r="C91" s="262" t="str">
        <f>Realizado!C91</f>
        <v>PARCELA IMPOSTO ATRASADO</v>
      </c>
      <c r="D91" s="208"/>
      <c r="E91" s="300">
        <f>Realizado!E91</f>
        <v>0</v>
      </c>
      <c r="F91" s="301"/>
      <c r="G91" s="204">
        <f t="shared" si="75"/>
        <v>0</v>
      </c>
      <c r="H91" s="221">
        <v>0</v>
      </c>
      <c r="I91" s="221">
        <v>0</v>
      </c>
      <c r="J91" s="221">
        <v>0</v>
      </c>
      <c r="K91" s="221">
        <v>0</v>
      </c>
      <c r="L91" s="221">
        <v>0</v>
      </c>
      <c r="M91" s="221">
        <v>0</v>
      </c>
      <c r="N91" s="221">
        <v>0</v>
      </c>
      <c r="O91" s="221">
        <v>0</v>
      </c>
      <c r="P91" s="221">
        <v>0</v>
      </c>
      <c r="Q91" s="221">
        <v>0</v>
      </c>
      <c r="R91" s="221">
        <v>0</v>
      </c>
      <c r="S91" s="241">
        <v>0</v>
      </c>
    </row>
    <row r="92" spans="3:19" s="189" customFormat="1" ht="18" customHeight="1" outlineLevel="1" x14ac:dyDescent="0.45">
      <c r="C92" s="262" t="str">
        <f>Realizado!C92</f>
        <v>INVESTIMENTOS NO NEGÓCIO</v>
      </c>
      <c r="D92" s="208"/>
      <c r="E92" s="300">
        <f>Realizado!E92</f>
        <v>0</v>
      </c>
      <c r="F92" s="301"/>
      <c r="G92" s="204">
        <f t="shared" si="75"/>
        <v>0</v>
      </c>
      <c r="H92" s="221">
        <v>0</v>
      </c>
      <c r="I92" s="221">
        <f t="shared" ref="I92:S95" si="77">H92</f>
        <v>0</v>
      </c>
      <c r="J92" s="221">
        <f t="shared" si="77"/>
        <v>0</v>
      </c>
      <c r="K92" s="221">
        <f t="shared" si="77"/>
        <v>0</v>
      </c>
      <c r="L92" s="221">
        <f t="shared" si="77"/>
        <v>0</v>
      </c>
      <c r="M92" s="221">
        <f t="shared" si="77"/>
        <v>0</v>
      </c>
      <c r="N92" s="221">
        <f t="shared" si="77"/>
        <v>0</v>
      </c>
      <c r="O92" s="221">
        <f t="shared" si="77"/>
        <v>0</v>
      </c>
      <c r="P92" s="221">
        <f t="shared" si="77"/>
        <v>0</v>
      </c>
      <c r="Q92" s="221">
        <f t="shared" si="77"/>
        <v>0</v>
      </c>
      <c r="R92" s="221">
        <f t="shared" si="77"/>
        <v>0</v>
      </c>
      <c r="S92" s="241">
        <f t="shared" si="77"/>
        <v>0</v>
      </c>
    </row>
    <row r="93" spans="3:19" s="189" customFormat="1" ht="18" customHeight="1" outlineLevel="1" x14ac:dyDescent="0.45">
      <c r="C93" s="262" t="str">
        <f>Realizado!C93</f>
        <v>PARCELA FORNECEDOR EM ATRASO</v>
      </c>
      <c r="D93" s="208"/>
      <c r="E93" s="300">
        <f>Realizado!E93</f>
        <v>0</v>
      </c>
      <c r="F93" s="301"/>
      <c r="G93" s="204">
        <f t="shared" si="75"/>
        <v>0</v>
      </c>
      <c r="H93" s="221">
        <v>0</v>
      </c>
      <c r="I93" s="221">
        <f t="shared" si="77"/>
        <v>0</v>
      </c>
      <c r="J93" s="221">
        <f t="shared" si="77"/>
        <v>0</v>
      </c>
      <c r="K93" s="221">
        <f t="shared" si="77"/>
        <v>0</v>
      </c>
      <c r="L93" s="221">
        <f t="shared" si="77"/>
        <v>0</v>
      </c>
      <c r="M93" s="221">
        <f t="shared" si="77"/>
        <v>0</v>
      </c>
      <c r="N93" s="221">
        <f t="shared" si="77"/>
        <v>0</v>
      </c>
      <c r="O93" s="221">
        <f t="shared" si="77"/>
        <v>0</v>
      </c>
      <c r="P93" s="221">
        <f t="shared" si="77"/>
        <v>0</v>
      </c>
      <c r="Q93" s="221">
        <f t="shared" si="77"/>
        <v>0</v>
      </c>
      <c r="R93" s="221">
        <f t="shared" si="77"/>
        <v>0</v>
      </c>
      <c r="S93" s="241">
        <f t="shared" si="77"/>
        <v>0</v>
      </c>
    </row>
    <row r="94" spans="3:19" s="189" customFormat="1" ht="18" customHeight="1" outlineLevel="1" x14ac:dyDescent="0.45">
      <c r="C94" s="262" t="str">
        <f>Realizado!C94</f>
        <v>OUTRAS ENTRADAS (VALOR NEGATIVO)</v>
      </c>
      <c r="D94" s="208"/>
      <c r="E94" s="300">
        <f>Realizado!E94</f>
        <v>0</v>
      </c>
      <c r="F94" s="301"/>
      <c r="G94" s="204">
        <f t="shared" si="75"/>
        <v>0</v>
      </c>
      <c r="H94" s="246">
        <v>0</v>
      </c>
      <c r="I94" s="246">
        <f t="shared" si="77"/>
        <v>0</v>
      </c>
      <c r="J94" s="246">
        <f t="shared" si="77"/>
        <v>0</v>
      </c>
      <c r="K94" s="246">
        <f t="shared" si="77"/>
        <v>0</v>
      </c>
      <c r="L94" s="246">
        <f t="shared" si="77"/>
        <v>0</v>
      </c>
      <c r="M94" s="246">
        <f t="shared" si="77"/>
        <v>0</v>
      </c>
      <c r="N94" s="246">
        <f t="shared" si="77"/>
        <v>0</v>
      </c>
      <c r="O94" s="246">
        <f t="shared" si="77"/>
        <v>0</v>
      </c>
      <c r="P94" s="246">
        <f t="shared" si="77"/>
        <v>0</v>
      </c>
      <c r="Q94" s="246">
        <f t="shared" si="77"/>
        <v>0</v>
      </c>
      <c r="R94" s="246">
        <f t="shared" si="77"/>
        <v>0</v>
      </c>
      <c r="S94" s="241">
        <f t="shared" si="77"/>
        <v>0</v>
      </c>
    </row>
    <row r="95" spans="3:19" s="189" customFormat="1" ht="18" customHeight="1" outlineLevel="1" x14ac:dyDescent="0.45">
      <c r="C95" s="262" t="str">
        <f>Realizado!C95</f>
        <v>OUTRAS SAÍDAS</v>
      </c>
      <c r="D95" s="208"/>
      <c r="E95" s="300">
        <f>Realizado!E95</f>
        <v>0</v>
      </c>
      <c r="F95" s="301"/>
      <c r="G95" s="204">
        <f t="shared" si="75"/>
        <v>0</v>
      </c>
      <c r="H95" s="246">
        <v>0</v>
      </c>
      <c r="I95" s="246">
        <f t="shared" si="77"/>
        <v>0</v>
      </c>
      <c r="J95" s="246">
        <f t="shared" si="77"/>
        <v>0</v>
      </c>
      <c r="K95" s="246">
        <f t="shared" si="77"/>
        <v>0</v>
      </c>
      <c r="L95" s="246">
        <f t="shared" si="77"/>
        <v>0</v>
      </c>
      <c r="M95" s="246">
        <f t="shared" si="77"/>
        <v>0</v>
      </c>
      <c r="N95" s="246">
        <f t="shared" si="77"/>
        <v>0</v>
      </c>
      <c r="O95" s="246">
        <f t="shared" si="77"/>
        <v>0</v>
      </c>
      <c r="P95" s="246">
        <f t="shared" si="77"/>
        <v>0</v>
      </c>
      <c r="Q95" s="246">
        <f t="shared" si="77"/>
        <v>0</v>
      </c>
      <c r="R95" s="246">
        <f t="shared" si="77"/>
        <v>0</v>
      </c>
      <c r="S95" s="241">
        <f t="shared" si="77"/>
        <v>0</v>
      </c>
    </row>
    <row r="96" spans="3:19" s="189" customFormat="1" ht="18" customHeight="1" outlineLevel="1" x14ac:dyDescent="0.45">
      <c r="C96" s="262" t="str">
        <f>Realizado!C96</f>
        <v xml:space="preserve">  </v>
      </c>
      <c r="D96" s="208"/>
      <c r="E96" s="300"/>
      <c r="F96" s="301"/>
      <c r="G96" s="204"/>
      <c r="H96" s="246"/>
      <c r="I96" s="246"/>
      <c r="J96" s="246"/>
      <c r="K96" s="246"/>
      <c r="L96" s="246"/>
      <c r="M96" s="246"/>
      <c r="N96" s="246"/>
      <c r="O96" s="246"/>
      <c r="P96" s="246"/>
      <c r="Q96" s="246"/>
      <c r="R96" s="246"/>
      <c r="S96" s="247"/>
    </row>
    <row r="97" spans="3:19" s="189" customFormat="1" ht="18" customHeight="1" outlineLevel="1" thickBot="1" x14ac:dyDescent="0.5">
      <c r="C97" s="265" t="str">
        <f>Realizado!C97</f>
        <v xml:space="preserve">  </v>
      </c>
      <c r="D97" s="248"/>
      <c r="E97" s="349"/>
      <c r="F97" s="350"/>
      <c r="G97" s="249"/>
      <c r="H97" s="250"/>
      <c r="I97" s="250"/>
      <c r="J97" s="250"/>
      <c r="K97" s="250"/>
      <c r="L97" s="250"/>
      <c r="M97" s="250"/>
      <c r="N97" s="250"/>
      <c r="O97" s="250"/>
      <c r="P97" s="250"/>
      <c r="Q97" s="250"/>
      <c r="R97" s="250"/>
      <c r="S97" s="251"/>
    </row>
  </sheetData>
  <mergeCells count="106">
    <mergeCell ref="C47:D47"/>
    <mergeCell ref="C86:D86"/>
    <mergeCell ref="C87:D87"/>
    <mergeCell ref="C24:D24"/>
    <mergeCell ref="C25:D25"/>
    <mergeCell ref="C26:D26"/>
    <mergeCell ref="C27:D27"/>
    <mergeCell ref="C46:D46"/>
    <mergeCell ref="E26:F26"/>
    <mergeCell ref="E25:F25"/>
    <mergeCell ref="E24:F24"/>
    <mergeCell ref="E75:F75"/>
    <mergeCell ref="E76:F76"/>
    <mergeCell ref="E77:F77"/>
    <mergeCell ref="E78:F78"/>
    <mergeCell ref="E69:F69"/>
    <mergeCell ref="E70:F70"/>
    <mergeCell ref="E71:F71"/>
    <mergeCell ref="E72:F72"/>
    <mergeCell ref="E73:F73"/>
    <mergeCell ref="E64:F64"/>
    <mergeCell ref="E65:F65"/>
    <mergeCell ref="E66:F66"/>
    <mergeCell ref="E67:F67"/>
    <mergeCell ref="E94:F94"/>
    <mergeCell ref="E95:F95"/>
    <mergeCell ref="E96:F96"/>
    <mergeCell ref="E97:F97"/>
    <mergeCell ref="E27:F27"/>
    <mergeCell ref="E89:F89"/>
    <mergeCell ref="E90:F90"/>
    <mergeCell ref="E91:F91"/>
    <mergeCell ref="E92:F92"/>
    <mergeCell ref="E93:F93"/>
    <mergeCell ref="E84:F84"/>
    <mergeCell ref="E85:F85"/>
    <mergeCell ref="E86:F86"/>
    <mergeCell ref="E87:F87"/>
    <mergeCell ref="E88:F88"/>
    <mergeCell ref="E79:F79"/>
    <mergeCell ref="E80:F80"/>
    <mergeCell ref="E81:F81"/>
    <mergeCell ref="E82:F82"/>
    <mergeCell ref="E83:F83"/>
    <mergeCell ref="E74:F74"/>
    <mergeCell ref="E68:F68"/>
    <mergeCell ref="E59:F59"/>
    <mergeCell ref="E60:F60"/>
    <mergeCell ref="E61:F61"/>
    <mergeCell ref="E62:F62"/>
    <mergeCell ref="E63:F63"/>
    <mergeCell ref="E54:F54"/>
    <mergeCell ref="E55:F55"/>
    <mergeCell ref="E56:F56"/>
    <mergeCell ref="E57:F57"/>
    <mergeCell ref="E58:F58"/>
    <mergeCell ref="E49:F49"/>
    <mergeCell ref="E50:F50"/>
    <mergeCell ref="E51:F51"/>
    <mergeCell ref="E52:F52"/>
    <mergeCell ref="E53:F53"/>
    <mergeCell ref="E43:F43"/>
    <mergeCell ref="E44:F44"/>
    <mergeCell ref="E45:F45"/>
    <mergeCell ref="E48:F48"/>
    <mergeCell ref="E46:F46"/>
    <mergeCell ref="E47:F47"/>
    <mergeCell ref="C5:D5"/>
    <mergeCell ref="C6:D6"/>
    <mergeCell ref="E38:F38"/>
    <mergeCell ref="E39:F39"/>
    <mergeCell ref="E40:F40"/>
    <mergeCell ref="E41:F41"/>
    <mergeCell ref="E42:F42"/>
    <mergeCell ref="E33:F33"/>
    <mergeCell ref="E34:F34"/>
    <mergeCell ref="E35:F35"/>
    <mergeCell ref="E36:F36"/>
    <mergeCell ref="E37:F37"/>
    <mergeCell ref="E14:F14"/>
    <mergeCell ref="E15:F15"/>
    <mergeCell ref="E16:F16"/>
    <mergeCell ref="C7:D7"/>
    <mergeCell ref="C8:D8"/>
    <mergeCell ref="E28:F28"/>
    <mergeCell ref="E2:F2"/>
    <mergeCell ref="E5:F5"/>
    <mergeCell ref="E6:F6"/>
    <mergeCell ref="E7:F7"/>
    <mergeCell ref="E8:F8"/>
    <mergeCell ref="E9:F9"/>
    <mergeCell ref="E11:F11"/>
    <mergeCell ref="E12:F12"/>
    <mergeCell ref="E13:F13"/>
    <mergeCell ref="E3:F4"/>
    <mergeCell ref="E29:F29"/>
    <mergeCell ref="E30:F30"/>
    <mergeCell ref="E31:F31"/>
    <mergeCell ref="E32:F32"/>
    <mergeCell ref="C15:D15"/>
    <mergeCell ref="C16:D16"/>
    <mergeCell ref="C9:D9"/>
    <mergeCell ref="C11:D11"/>
    <mergeCell ref="C12:D12"/>
    <mergeCell ref="C13:D13"/>
    <mergeCell ref="C14:D14"/>
  </mergeCells>
  <conditionalFormatting sqref="S5:S6 G6:Q6 G9:Q10 H5:Q5 S9:S10">
    <cfRule type="cellIs" dxfId="6" priority="8" operator="lessThan">
      <formula>0</formula>
    </cfRule>
  </conditionalFormatting>
  <conditionalFormatting sqref="R5:R6 R9:R10">
    <cfRule type="cellIs" dxfId="5" priority="7" operator="lessThan">
      <formula>0</formula>
    </cfRule>
  </conditionalFormatting>
  <conditionalFormatting sqref="E5">
    <cfRule type="cellIs" dxfId="4" priority="6" operator="lessThan">
      <formula>0</formula>
    </cfRule>
  </conditionalFormatting>
  <conditionalFormatting sqref="G5">
    <cfRule type="cellIs" dxfId="3" priority="4" operator="lessThan">
      <formula>0</formula>
    </cfRule>
  </conditionalFormatting>
  <conditionalFormatting sqref="G7:S7">
    <cfRule type="cellIs" dxfId="2" priority="3" operator="lessThan">
      <formula>0</formula>
    </cfRule>
  </conditionalFormatting>
  <conditionalFormatting sqref="H8">
    <cfRule type="cellIs" dxfId="1" priority="2" operator="lessThan">
      <formula>0</formula>
    </cfRule>
  </conditionalFormatting>
  <conditionalFormatting sqref="I8:S8">
    <cfRule type="cellIs" dxfId="0" priority="1" operator="lessThan">
      <formula>0</formula>
    </cfRule>
  </conditionalFormatting>
  <printOptions horizontalCentered="1"/>
  <pageMargins left="0.11811023622047245" right="0.11811023622047245" top="0.39370078740157483" bottom="0.39370078740157483" header="0.31496062992125984" footer="0.31496062992125984"/>
  <pageSetup paperSize="9" scale="50" orientation="landscape" r:id="rId1"/>
  <drawing r:id="rId2"/>
  <legacyDrawing r:id="rId3"/>
  <oleObjects>
    <mc:AlternateContent xmlns:mc="http://schemas.openxmlformats.org/markup-compatibility/2006">
      <mc:Choice Requires="x14">
        <oleObject shapeId="19458" r:id="rId4">
          <objectPr defaultSize="0" autoPict="0" r:id="rId5">
            <anchor moveWithCells="1">
              <from>
                <xdr:col>3</xdr:col>
                <xdr:colOff>0</xdr:colOff>
                <xdr:row>1</xdr:row>
                <xdr:rowOff>14288</xdr:rowOff>
              </from>
              <to>
                <xdr:col>3</xdr:col>
                <xdr:colOff>0</xdr:colOff>
                <xdr:row>3</xdr:row>
                <xdr:rowOff>138113</xdr:rowOff>
              </to>
            </anchor>
          </objectPr>
        </oleObject>
      </mc:Choice>
      <mc:Fallback>
        <oleObject shapeId="19458" r:id="rId4"/>
      </mc:Fallback>
    </mc:AlternateContent>
    <mc:AlternateContent xmlns:mc="http://schemas.openxmlformats.org/markup-compatibility/2006">
      <mc:Choice Requires="x14">
        <oleObject shapeId="19460" r:id="rId6">
          <objectPr defaultSize="0" autoPict="0" r:id="rId5">
            <anchor moveWithCells="1">
              <from>
                <xdr:col>3</xdr:col>
                <xdr:colOff>0</xdr:colOff>
                <xdr:row>1</xdr:row>
                <xdr:rowOff>14288</xdr:rowOff>
              </from>
              <to>
                <xdr:col>3</xdr:col>
                <xdr:colOff>938213</xdr:colOff>
                <xdr:row>3</xdr:row>
                <xdr:rowOff>138113</xdr:rowOff>
              </to>
            </anchor>
          </objectPr>
        </oleObject>
      </mc:Choice>
      <mc:Fallback>
        <oleObject shapeId="19460" r:id="rId6"/>
      </mc:Fallback>
    </mc:AlternateContent>
    <mc:AlternateContent xmlns:mc="http://schemas.openxmlformats.org/markup-compatibility/2006">
      <mc:Choice Requires="x14">
        <oleObject shapeId="19461" r:id="rId7">
          <objectPr defaultSize="0" autoPict="0" r:id="rId8">
            <anchor moveWithCells="1">
              <from>
                <xdr:col>2</xdr:col>
                <xdr:colOff>147638</xdr:colOff>
                <xdr:row>0</xdr:row>
                <xdr:rowOff>176213</xdr:rowOff>
              </from>
              <to>
                <xdr:col>2</xdr:col>
                <xdr:colOff>1919288</xdr:colOff>
                <xdr:row>3</xdr:row>
                <xdr:rowOff>57150</xdr:rowOff>
              </to>
            </anchor>
          </objectPr>
        </oleObject>
      </mc:Choice>
      <mc:Fallback>
        <oleObject shapeId="19461" r:id="rId7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Z111"/>
  <sheetViews>
    <sheetView zoomScale="95" zoomScaleNormal="95" workbookViewId="0">
      <selection activeCell="B2" sqref="B2"/>
    </sheetView>
  </sheetViews>
  <sheetFormatPr defaultRowHeight="14.25" x14ac:dyDescent="0.45"/>
  <cols>
    <col min="1" max="2" width="0.796875" style="112" customWidth="1"/>
    <col min="3" max="3" width="8.73046875" customWidth="1"/>
    <col min="6" max="6" width="0.796875" customWidth="1"/>
    <col min="8" max="8" width="8.73046875" customWidth="1"/>
    <col min="10" max="10" width="0.796875" customWidth="1"/>
    <col min="13" max="13" width="8.73046875" customWidth="1"/>
    <col min="14" max="14" width="0.796875" customWidth="1"/>
    <col min="18" max="18" width="0.796875" customWidth="1"/>
    <col min="19" max="21" width="8.73046875" customWidth="1"/>
    <col min="22" max="22" width="0.796875" customWidth="1"/>
    <col min="23" max="25" width="9" customWidth="1"/>
    <col min="26" max="26" width="0.796875" customWidth="1"/>
    <col min="27" max="27" width="8.9296875" customWidth="1"/>
    <col min="28" max="28" width="0.796875" style="112" customWidth="1"/>
    <col min="29" max="32" width="10.46484375" customWidth="1"/>
    <col min="33" max="33" width="9.53125" customWidth="1"/>
    <col min="35" max="35" width="14.59765625" customWidth="1"/>
    <col min="39" max="39" width="9.33203125" customWidth="1"/>
    <col min="40" max="40" width="10.59765625" bestFit="1" customWidth="1"/>
  </cols>
  <sheetData>
    <row r="1" spans="1:52" ht="5.25" customHeight="1" x14ac:dyDescent="0.45">
      <c r="A1" s="113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</row>
    <row r="2" spans="1:52" ht="9" customHeight="1" x14ac:dyDescent="0.45">
      <c r="A2" s="113"/>
      <c r="B2" s="31"/>
      <c r="C2" s="367" t="s">
        <v>99</v>
      </c>
      <c r="D2" s="367"/>
      <c r="E2" s="367"/>
      <c r="F2" s="367"/>
      <c r="G2" s="367"/>
      <c r="H2" s="367"/>
      <c r="I2" s="367"/>
      <c r="J2" s="367"/>
      <c r="K2" s="367"/>
      <c r="L2" s="367"/>
      <c r="M2" s="367"/>
      <c r="N2" s="367"/>
      <c r="O2" s="367"/>
      <c r="P2" s="367"/>
      <c r="Q2" s="116"/>
      <c r="R2" s="116"/>
      <c r="S2" s="117"/>
      <c r="T2" s="117"/>
      <c r="U2" s="117"/>
      <c r="V2" s="117"/>
      <c r="W2" s="117"/>
      <c r="X2" s="117"/>
      <c r="Y2" s="117"/>
      <c r="Z2" s="116"/>
      <c r="AA2" s="117"/>
      <c r="AB2" s="31"/>
      <c r="AC2" s="1"/>
      <c r="AD2" s="1"/>
      <c r="AE2" s="1"/>
      <c r="AF2" s="1"/>
      <c r="AG2" s="1"/>
      <c r="AH2" s="1"/>
      <c r="AI2" s="44"/>
      <c r="AJ2" s="57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</row>
    <row r="3" spans="1:52" ht="34.5" customHeight="1" x14ac:dyDescent="0.45">
      <c r="A3" s="113"/>
      <c r="B3" s="31"/>
      <c r="C3" s="367"/>
      <c r="D3" s="367"/>
      <c r="E3" s="367"/>
      <c r="F3" s="367"/>
      <c r="G3" s="367"/>
      <c r="H3" s="367"/>
      <c r="I3" s="367"/>
      <c r="J3" s="367"/>
      <c r="K3" s="367"/>
      <c r="L3" s="367"/>
      <c r="M3" s="367"/>
      <c r="N3" s="367"/>
      <c r="O3" s="367"/>
      <c r="P3" s="367"/>
      <c r="Q3" s="116"/>
      <c r="R3" s="116"/>
      <c r="S3" s="117"/>
      <c r="T3" s="368" t="str">
        <f>AJ10</f>
        <v>Junho</v>
      </c>
      <c r="U3" s="368"/>
      <c r="V3" s="118"/>
      <c r="W3" s="369">
        <f>AJ9</f>
        <v>2020</v>
      </c>
      <c r="X3" s="369"/>
      <c r="Y3" s="117"/>
      <c r="Z3" s="116"/>
      <c r="AA3" s="117"/>
      <c r="AB3" s="31"/>
      <c r="AC3" s="1"/>
      <c r="AD3" s="1"/>
      <c r="AE3" s="1"/>
      <c r="AF3" s="1"/>
      <c r="AG3" s="1"/>
      <c r="AH3" s="1"/>
      <c r="AI3" s="44"/>
      <c r="AJ3" s="57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</row>
    <row r="4" spans="1:52" ht="6.5" customHeight="1" x14ac:dyDescent="0.45">
      <c r="A4" s="113"/>
      <c r="B4" s="31"/>
      <c r="C4" s="367"/>
      <c r="D4" s="367"/>
      <c r="E4" s="367"/>
      <c r="F4" s="367"/>
      <c r="G4" s="367"/>
      <c r="H4" s="367"/>
      <c r="I4" s="367"/>
      <c r="J4" s="367"/>
      <c r="K4" s="367"/>
      <c r="L4" s="367"/>
      <c r="M4" s="367"/>
      <c r="N4" s="367"/>
      <c r="O4" s="367"/>
      <c r="P4" s="367"/>
      <c r="Q4" s="116"/>
      <c r="R4" s="116"/>
      <c r="S4" s="117"/>
      <c r="T4" s="117"/>
      <c r="U4" s="117"/>
      <c r="V4" s="117"/>
      <c r="W4" s="117"/>
      <c r="X4" s="117"/>
      <c r="Y4" s="117"/>
      <c r="Z4" s="116"/>
      <c r="AA4" s="117"/>
      <c r="AB4" s="31"/>
      <c r="AC4" s="1"/>
      <c r="AD4" s="1"/>
      <c r="AE4" s="1"/>
      <c r="AF4" s="1"/>
      <c r="AG4" s="1"/>
      <c r="AH4" s="1"/>
      <c r="AI4" s="44"/>
      <c r="AJ4" s="57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</row>
    <row r="5" spans="1:52" ht="5" customHeight="1" x14ac:dyDescent="0.45">
      <c r="A5" s="113"/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1"/>
      <c r="AD5" s="1"/>
      <c r="AE5" s="1"/>
      <c r="AF5" s="1"/>
      <c r="AG5" s="1"/>
      <c r="AH5" s="1"/>
      <c r="AI5" s="44"/>
      <c r="AJ5" s="57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</row>
    <row r="6" spans="1:52" s="23" customFormat="1" ht="16.05" customHeight="1" x14ac:dyDescent="0.45">
      <c r="A6" s="119"/>
      <c r="B6" s="157"/>
      <c r="C6" s="280" t="s">
        <v>100</v>
      </c>
      <c r="D6" s="280"/>
      <c r="E6" s="280"/>
      <c r="F6" s="280"/>
      <c r="G6" s="280"/>
      <c r="H6" s="280"/>
      <c r="I6" s="280"/>
      <c r="J6" s="280"/>
      <c r="K6" s="280"/>
      <c r="L6" s="280"/>
      <c r="M6" s="280"/>
      <c r="N6" s="280"/>
      <c r="O6" s="280"/>
      <c r="P6" s="280"/>
      <c r="Q6" s="280"/>
      <c r="R6" s="280"/>
      <c r="S6" s="280"/>
      <c r="T6" s="280"/>
      <c r="U6" s="280"/>
      <c r="V6" s="280"/>
      <c r="W6" s="280"/>
      <c r="X6" s="280"/>
      <c r="Y6" s="280"/>
      <c r="Z6" s="280"/>
      <c r="AA6" s="280"/>
      <c r="AB6" s="157"/>
      <c r="AC6" s="22"/>
      <c r="AD6" s="22"/>
      <c r="AE6" s="22"/>
      <c r="AF6" s="22"/>
      <c r="AG6" s="22"/>
      <c r="AH6" s="1"/>
      <c r="AI6" s="277" t="s">
        <v>110</v>
      </c>
      <c r="AJ6" s="277"/>
      <c r="AK6" s="277"/>
      <c r="AL6" s="277"/>
      <c r="AM6" s="1"/>
      <c r="AN6" s="22"/>
      <c r="AO6" s="22"/>
      <c r="AP6" s="22"/>
      <c r="AQ6" s="22"/>
      <c r="AR6" s="22"/>
      <c r="AS6" s="22"/>
      <c r="AT6" s="22"/>
      <c r="AU6" s="22"/>
      <c r="AV6" s="22"/>
      <c r="AW6" s="22"/>
      <c r="AX6" s="22"/>
      <c r="AY6" s="22"/>
      <c r="AZ6" s="22"/>
    </row>
    <row r="7" spans="1:52" s="23" customFormat="1" ht="5" customHeight="1" x14ac:dyDescent="0.55000000000000004">
      <c r="A7" s="119"/>
      <c r="B7" s="157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2"/>
      <c r="W7" s="33"/>
      <c r="X7" s="33"/>
      <c r="Y7" s="33"/>
      <c r="Z7" s="33"/>
      <c r="AA7" s="33"/>
      <c r="AB7" s="157"/>
      <c r="AC7" s="22"/>
      <c r="AD7" s="22"/>
      <c r="AE7" s="22"/>
      <c r="AF7" s="22"/>
      <c r="AG7" s="22"/>
      <c r="AH7" s="1"/>
      <c r="AI7" s="277"/>
      <c r="AJ7" s="277"/>
      <c r="AK7" s="277"/>
      <c r="AL7" s="277"/>
      <c r="AM7" s="1"/>
      <c r="AN7" s="22"/>
      <c r="AO7" s="22"/>
      <c r="AP7" s="22"/>
      <c r="AQ7" s="22"/>
      <c r="AR7" s="22"/>
      <c r="AS7" s="22"/>
      <c r="AT7" s="22"/>
      <c r="AU7" s="22"/>
      <c r="AV7" s="22"/>
      <c r="AW7" s="22"/>
      <c r="AX7" s="22"/>
      <c r="AY7" s="22"/>
      <c r="AZ7" s="22"/>
    </row>
    <row r="8" spans="1:52" s="29" customFormat="1" ht="17" customHeight="1" x14ac:dyDescent="0.5">
      <c r="A8" s="119"/>
      <c r="B8" s="158"/>
      <c r="C8" s="278" t="str">
        <f>C24</f>
        <v>Lucratividade (%)</v>
      </c>
      <c r="D8" s="278"/>
      <c r="E8" s="278"/>
      <c r="F8" s="50"/>
      <c r="G8" s="278" t="str">
        <f>C25</f>
        <v>Vendas R$ (x1.000)</v>
      </c>
      <c r="H8" s="278"/>
      <c r="I8" s="278"/>
      <c r="J8" s="50"/>
      <c r="K8" s="278" t="str">
        <f>C26</f>
        <v>CMV (%)</v>
      </c>
      <c r="L8" s="278"/>
      <c r="M8" s="278"/>
      <c r="N8" s="50"/>
      <c r="O8" s="278" t="str">
        <f>C27</f>
        <v>Ticket Médio (R$)</v>
      </c>
      <c r="P8" s="278"/>
      <c r="Q8" s="278"/>
      <c r="R8" s="50"/>
      <c r="S8" s="278" t="str">
        <f>C28</f>
        <v>Gastos com Pessoal (%)</v>
      </c>
      <c r="T8" s="278"/>
      <c r="U8" s="278"/>
      <c r="V8" s="51"/>
      <c r="W8" s="278" t="str">
        <f>AH18</f>
        <v>Saldo de Caixa R$ (x1.000)</v>
      </c>
      <c r="X8" s="278"/>
      <c r="Y8" s="278"/>
      <c r="Z8" s="50"/>
      <c r="AA8" s="53" t="s">
        <v>84</v>
      </c>
      <c r="AB8" s="158"/>
      <c r="AC8" s="28"/>
      <c r="AD8" s="28"/>
      <c r="AE8" s="28"/>
      <c r="AF8" s="28"/>
      <c r="AG8" s="28"/>
      <c r="AH8" s="1"/>
      <c r="AI8" s="44"/>
      <c r="AJ8" s="57"/>
      <c r="AK8" s="1"/>
      <c r="AL8" s="1"/>
      <c r="AM8" s="1"/>
      <c r="AN8" s="28"/>
      <c r="AO8" s="28"/>
      <c r="AP8" s="28"/>
      <c r="AQ8" s="28"/>
      <c r="AR8" s="28"/>
      <c r="AS8" s="28"/>
      <c r="AT8" s="28"/>
      <c r="AU8" s="28"/>
      <c r="AV8" s="28"/>
      <c r="AW8" s="28"/>
      <c r="AX8" s="28"/>
      <c r="AY8" s="28"/>
      <c r="AZ8" s="28"/>
    </row>
    <row r="9" spans="1:52" ht="12.5" customHeight="1" x14ac:dyDescent="0.45">
      <c r="A9" s="119"/>
      <c r="B9" s="31"/>
      <c r="C9" s="31"/>
      <c r="D9" s="31"/>
      <c r="E9" s="31"/>
      <c r="F9" s="31"/>
      <c r="G9" s="31"/>
      <c r="H9" s="159"/>
      <c r="I9" s="31"/>
      <c r="J9" s="31"/>
      <c r="K9" s="31"/>
      <c r="L9" s="159"/>
      <c r="M9" s="31"/>
      <c r="N9" s="31"/>
      <c r="O9" s="31"/>
      <c r="P9" s="159"/>
      <c r="Q9" s="31"/>
      <c r="R9" s="31"/>
      <c r="S9" s="31"/>
      <c r="T9" s="159"/>
      <c r="U9" s="31"/>
      <c r="V9" s="31"/>
      <c r="W9" s="31"/>
      <c r="X9" s="159"/>
      <c r="Y9" s="31"/>
      <c r="Z9" s="31"/>
      <c r="AA9" s="31"/>
      <c r="AB9" s="31"/>
      <c r="AC9" s="1"/>
      <c r="AD9" s="1"/>
      <c r="AE9" s="1"/>
      <c r="AF9" s="1"/>
      <c r="AG9" s="1"/>
      <c r="AH9" s="1"/>
      <c r="AI9" s="46" t="s">
        <v>4</v>
      </c>
      <c r="AJ9" s="177">
        <f>'Dashboard Diagnóstico'!AJ9</f>
        <v>2020</v>
      </c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</row>
    <row r="10" spans="1:52" ht="12.5" customHeight="1" x14ac:dyDescent="0.45">
      <c r="A10" s="119"/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70" t="str">
        <f>IF(AA30&lt;0,"ATENÇÃO","POSITIVO")</f>
        <v>POSITIVO</v>
      </c>
      <c r="AB10" s="31"/>
      <c r="AC10" s="1"/>
      <c r="AD10" s="1"/>
      <c r="AE10" s="1"/>
      <c r="AF10" s="1"/>
      <c r="AG10" s="1"/>
      <c r="AH10" s="1"/>
      <c r="AI10" s="46" t="s">
        <v>5</v>
      </c>
      <c r="AJ10" s="177" t="str">
        <f>'Dashboard Diagnóstico'!AJ10</f>
        <v>Junho</v>
      </c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</row>
    <row r="11" spans="1:52" ht="12.5" customHeight="1" x14ac:dyDescent="0.45">
      <c r="A11" s="119"/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70"/>
      <c r="AB11" s="31"/>
      <c r="AC11" s="1"/>
      <c r="AD11" s="1"/>
      <c r="AE11" s="1"/>
      <c r="AF11" s="1"/>
      <c r="AG11" s="1"/>
      <c r="AH11" s="1"/>
      <c r="AI11" s="44"/>
      <c r="AJ11" s="57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</row>
    <row r="12" spans="1:52" ht="12.5" customHeight="1" x14ac:dyDescent="0.45">
      <c r="A12" s="119"/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70"/>
      <c r="AB12" s="31"/>
      <c r="AC12" s="1"/>
      <c r="AD12" s="1"/>
      <c r="AE12" s="1"/>
      <c r="AF12" s="1"/>
      <c r="AG12" s="1"/>
      <c r="AH12" s="274" t="s">
        <v>20</v>
      </c>
      <c r="AI12" s="274"/>
      <c r="AJ12" s="55" t="s">
        <v>18</v>
      </c>
      <c r="AK12" s="55" t="s">
        <v>19</v>
      </c>
      <c r="AL12" s="55" t="s">
        <v>16</v>
      </c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</row>
    <row r="13" spans="1:52" ht="12.5" customHeight="1" x14ac:dyDescent="0.45">
      <c r="A13" s="119"/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70"/>
      <c r="AB13" s="31"/>
      <c r="AC13" s="1"/>
      <c r="AD13" s="1"/>
      <c r="AE13" s="1"/>
      <c r="AF13" s="1"/>
      <c r="AG13" s="1"/>
      <c r="AH13" s="371" t="str">
        <f>'Dashboard Diagnóstico'!AH13:AI13</f>
        <v>Lucratividade (%)</v>
      </c>
      <c r="AI13" s="371"/>
      <c r="AJ13" s="178">
        <f>'Dashboard Diagnóstico'!AJ13</f>
        <v>-10</v>
      </c>
      <c r="AK13" s="178">
        <f>'Dashboard Diagnóstico'!AK13</f>
        <v>20</v>
      </c>
      <c r="AL13" s="178">
        <f>'Dashboard Diagnóstico'!AL13</f>
        <v>15</v>
      </c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</row>
    <row r="14" spans="1:52" ht="12.5" customHeight="1" x14ac:dyDescent="0.45">
      <c r="A14" s="119"/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70"/>
      <c r="AB14" s="31"/>
      <c r="AC14" s="1"/>
      <c r="AD14" s="1"/>
      <c r="AE14" s="1"/>
      <c r="AF14" s="1"/>
      <c r="AG14" s="1"/>
      <c r="AH14" s="371" t="str">
        <f>'Dashboard Diagnóstico'!AH14:AI14</f>
        <v>Vendas R$ (x1.000)</v>
      </c>
      <c r="AI14" s="371"/>
      <c r="AJ14" s="178">
        <f>'Dashboard Diagnóstico'!AJ14</f>
        <v>0</v>
      </c>
      <c r="AK14" s="178">
        <f>'Dashboard Diagnóstico'!AK14</f>
        <v>300</v>
      </c>
      <c r="AL14" s="178">
        <f>'Dashboard Diagnóstico'!AL14</f>
        <v>250</v>
      </c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</row>
    <row r="15" spans="1:52" ht="12.5" customHeight="1" x14ac:dyDescent="0.45">
      <c r="A15" s="119"/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70"/>
      <c r="AB15" s="31"/>
      <c r="AC15" s="1"/>
      <c r="AD15" s="1"/>
      <c r="AE15" s="1"/>
      <c r="AF15" s="1"/>
      <c r="AG15" s="1"/>
      <c r="AH15" s="371" t="str">
        <f>'Dashboard Diagnóstico'!AH15:AI15</f>
        <v>CMV (%)</v>
      </c>
      <c r="AI15" s="371"/>
      <c r="AJ15" s="178">
        <f>'Dashboard Diagnóstico'!AJ15</f>
        <v>20</v>
      </c>
      <c r="AK15" s="178">
        <f>'Dashboard Diagnóstico'!AK15</f>
        <v>50</v>
      </c>
      <c r="AL15" s="178">
        <f>'Dashboard Diagnóstico'!AL15</f>
        <v>25</v>
      </c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</row>
    <row r="16" spans="1:52" ht="12.5" customHeight="1" x14ac:dyDescent="0.45">
      <c r="A16" s="119"/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70"/>
      <c r="AB16" s="31"/>
      <c r="AC16" s="1"/>
      <c r="AD16" s="1"/>
      <c r="AE16" s="1"/>
      <c r="AF16" s="1"/>
      <c r="AG16" s="1"/>
      <c r="AH16" s="371" t="str">
        <f>'Dashboard Diagnóstico'!AH16:AI16</f>
        <v>Ticket Médio (R$)</v>
      </c>
      <c r="AI16" s="371"/>
      <c r="AJ16" s="178">
        <f>'Dashboard Diagnóstico'!AJ16</f>
        <v>80</v>
      </c>
      <c r="AK16" s="178">
        <f>'Dashboard Diagnóstico'!AK16</f>
        <v>140</v>
      </c>
      <c r="AL16" s="178">
        <f>'Dashboard Diagnóstico'!AL16</f>
        <v>130</v>
      </c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</row>
    <row r="17" spans="1:52" ht="12.5" customHeight="1" x14ac:dyDescent="0.45">
      <c r="A17" s="119"/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70"/>
      <c r="AB17" s="31"/>
      <c r="AC17" s="1"/>
      <c r="AD17" s="1"/>
      <c r="AE17" s="1"/>
      <c r="AF17" s="1"/>
      <c r="AG17" s="1"/>
      <c r="AH17" s="371" t="str">
        <f>'Dashboard Diagnóstico'!AH17:AI17</f>
        <v>Gastos com Pessoal (%)</v>
      </c>
      <c r="AI17" s="371"/>
      <c r="AJ17" s="178">
        <f>'Dashboard Diagnóstico'!AJ17</f>
        <v>10</v>
      </c>
      <c r="AK17" s="178">
        <f>'Dashboard Diagnóstico'!AK17</f>
        <v>60</v>
      </c>
      <c r="AL17" s="178">
        <f>'Dashboard Diagnóstico'!AL17</f>
        <v>20</v>
      </c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</row>
    <row r="18" spans="1:52" ht="12.5" customHeight="1" x14ac:dyDescent="0.45">
      <c r="A18" s="119"/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70"/>
      <c r="AB18" s="31"/>
      <c r="AC18" s="1"/>
      <c r="AD18" s="1"/>
      <c r="AE18" s="1"/>
      <c r="AF18" s="1"/>
      <c r="AG18" s="1"/>
      <c r="AH18" s="371" t="str">
        <f>'Dashboard Diagnóstico'!AH18:AI18</f>
        <v>Saldo de Caixa R$ (x1.000)</v>
      </c>
      <c r="AI18" s="371"/>
      <c r="AJ18" s="178">
        <f>'Dashboard Diagnóstico'!AJ18</f>
        <v>-30</v>
      </c>
      <c r="AK18" s="178">
        <f>'Dashboard Diagnóstico'!AK18</f>
        <v>30</v>
      </c>
      <c r="AL18" s="178">
        <f>'Dashboard Diagnóstico'!AL18</f>
        <v>18.75</v>
      </c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</row>
    <row r="19" spans="1:52" ht="12.5" customHeight="1" x14ac:dyDescent="0.45">
      <c r="A19" s="119"/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70"/>
      <c r="AB19" s="3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</row>
    <row r="20" spans="1:52" ht="12.5" customHeight="1" x14ac:dyDescent="0.45">
      <c r="A20" s="119"/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1"/>
      <c r="AD20" s="1"/>
      <c r="AE20" s="1"/>
      <c r="AF20" s="1"/>
      <c r="AG20" s="1"/>
      <c r="AH20" s="1"/>
      <c r="AI20" s="44"/>
      <c r="AJ20" s="57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</row>
    <row r="21" spans="1:52" s="23" customFormat="1" ht="5" customHeight="1" x14ac:dyDescent="0.45">
      <c r="A21" s="119"/>
      <c r="B21" s="160"/>
      <c r="C21" s="161"/>
      <c r="D21" s="161"/>
      <c r="E21" s="161"/>
      <c r="F21" s="161"/>
      <c r="G21" s="161"/>
      <c r="H21" s="161"/>
      <c r="I21" s="161"/>
      <c r="J21" s="161"/>
      <c r="K21" s="161"/>
      <c r="L21" s="161"/>
      <c r="M21" s="161"/>
      <c r="N21" s="161"/>
      <c r="O21" s="161"/>
      <c r="P21" s="161"/>
      <c r="Q21" s="161"/>
      <c r="R21" s="161"/>
      <c r="S21" s="161"/>
      <c r="T21" s="161"/>
      <c r="U21" s="161"/>
      <c r="V21" s="161"/>
      <c r="W21" s="161"/>
      <c r="X21" s="161"/>
      <c r="Y21" s="161"/>
      <c r="Z21" s="161"/>
      <c r="AA21" s="161"/>
      <c r="AB21" s="160"/>
      <c r="AC21" s="22"/>
      <c r="AD21" s="22"/>
      <c r="AE21" s="22"/>
      <c r="AF21" s="22"/>
      <c r="AG21" s="22"/>
      <c r="AH21" s="1"/>
      <c r="AI21" s="44"/>
      <c r="AJ21" s="57"/>
      <c r="AK21" s="1"/>
      <c r="AL21" s="1"/>
      <c r="AM21" s="1"/>
      <c r="AN21" s="22"/>
      <c r="AO21" s="22"/>
      <c r="AP21" s="22"/>
      <c r="AQ21" s="22"/>
      <c r="AR21" s="22"/>
      <c r="AS21" s="22"/>
      <c r="AT21" s="22"/>
      <c r="AU21" s="22"/>
      <c r="AV21" s="22"/>
      <c r="AW21" s="22"/>
      <c r="AX21" s="22"/>
      <c r="AY21" s="22"/>
      <c r="AZ21" s="22"/>
    </row>
    <row r="22" spans="1:52" ht="17" customHeight="1" x14ac:dyDescent="0.45">
      <c r="A22" s="119"/>
      <c r="B22" s="137"/>
      <c r="C22" s="376" t="s">
        <v>20</v>
      </c>
      <c r="D22" s="376"/>
      <c r="E22" s="376"/>
      <c r="F22" s="376"/>
      <c r="G22" s="283"/>
      <c r="H22" s="283" t="s">
        <v>16</v>
      </c>
      <c r="I22" s="283" t="s">
        <v>104</v>
      </c>
      <c r="J22" s="120">
        <f>AJ9</f>
        <v>2020</v>
      </c>
      <c r="K22" s="283">
        <f>YEAR(AN23)</f>
        <v>2020</v>
      </c>
      <c r="L22" s="283"/>
      <c r="M22" s="283"/>
      <c r="N22" s="120"/>
      <c r="O22" s="283"/>
      <c r="P22" s="283"/>
      <c r="Q22" s="283"/>
      <c r="R22" s="120"/>
      <c r="S22" s="283"/>
      <c r="T22" s="283"/>
      <c r="U22" s="283"/>
      <c r="V22" s="120"/>
      <c r="W22" s="283">
        <f>YEAR(AY23)</f>
        <v>2021</v>
      </c>
      <c r="X22" s="283"/>
      <c r="Y22" s="283"/>
      <c r="Z22" s="120"/>
      <c r="AA22" s="372" t="s">
        <v>105</v>
      </c>
      <c r="AB22" s="137"/>
      <c r="AC22" s="1"/>
      <c r="AD22" s="1"/>
      <c r="AE22" s="1"/>
      <c r="AF22" s="1"/>
      <c r="AG22" s="1"/>
      <c r="AH22" s="1"/>
      <c r="AI22" s="44"/>
      <c r="AJ22" s="57"/>
      <c r="AK22" s="1"/>
      <c r="AL22" s="1"/>
      <c r="AM22" s="1"/>
      <c r="AN22" s="374" t="s">
        <v>105</v>
      </c>
      <c r="AO22" s="374"/>
      <c r="AP22" s="374"/>
      <c r="AQ22" s="374"/>
      <c r="AR22" s="374"/>
      <c r="AS22" s="374"/>
      <c r="AT22" s="374"/>
      <c r="AU22" s="374"/>
      <c r="AV22" s="374"/>
      <c r="AW22" s="374"/>
      <c r="AX22" s="374"/>
      <c r="AY22" s="374"/>
      <c r="AZ22" s="1"/>
    </row>
    <row r="23" spans="1:52" ht="17" customHeight="1" x14ac:dyDescent="0.45">
      <c r="A23" s="119"/>
      <c r="B23" s="137"/>
      <c r="C23" s="376"/>
      <c r="D23" s="376"/>
      <c r="E23" s="376"/>
      <c r="F23" s="376"/>
      <c r="G23" s="283"/>
      <c r="H23" s="283"/>
      <c r="I23" s="283"/>
      <c r="J23" s="56"/>
      <c r="K23" s="77">
        <f>AN23</f>
        <v>44027</v>
      </c>
      <c r="L23" s="77">
        <f>AO23</f>
        <v>44057</v>
      </c>
      <c r="M23" s="77">
        <f>AP23</f>
        <v>44087</v>
      </c>
      <c r="N23" s="56"/>
      <c r="O23" s="77">
        <f>AQ23</f>
        <v>44117</v>
      </c>
      <c r="P23" s="77">
        <f>AR23</f>
        <v>44147</v>
      </c>
      <c r="Q23" s="77">
        <f>AS23</f>
        <v>44177</v>
      </c>
      <c r="R23" s="35"/>
      <c r="S23" s="77">
        <f>AT23</f>
        <v>44207</v>
      </c>
      <c r="T23" s="77">
        <f>AU23</f>
        <v>44237</v>
      </c>
      <c r="U23" s="77">
        <f>AV23</f>
        <v>44267</v>
      </c>
      <c r="V23" s="35"/>
      <c r="W23" s="77">
        <f>AW23</f>
        <v>44297</v>
      </c>
      <c r="X23" s="77">
        <f>AX23</f>
        <v>44327</v>
      </c>
      <c r="Y23" s="77">
        <f>AY23</f>
        <v>44357</v>
      </c>
      <c r="Z23" s="35"/>
      <c r="AA23" s="373"/>
      <c r="AB23" s="137"/>
      <c r="AC23" s="1"/>
      <c r="AD23" s="1"/>
      <c r="AE23" s="1"/>
      <c r="AF23" s="1"/>
      <c r="AG23" s="1"/>
      <c r="AH23" s="1"/>
      <c r="AI23" s="274" t="s">
        <v>17</v>
      </c>
      <c r="AJ23" s="274"/>
      <c r="AK23" s="274"/>
      <c r="AL23" s="1"/>
      <c r="AM23" s="1"/>
      <c r="AN23" s="76">
        <f>Projeção!H3</f>
        <v>44027</v>
      </c>
      <c r="AO23" s="76">
        <f>AN23+30</f>
        <v>44057</v>
      </c>
      <c r="AP23" s="76">
        <f t="shared" ref="AP23:AY23" si="0">AO23+30</f>
        <v>44087</v>
      </c>
      <c r="AQ23" s="76">
        <f t="shared" si="0"/>
        <v>44117</v>
      </c>
      <c r="AR23" s="76">
        <f t="shared" si="0"/>
        <v>44147</v>
      </c>
      <c r="AS23" s="76">
        <f t="shared" si="0"/>
        <v>44177</v>
      </c>
      <c r="AT23" s="76">
        <f t="shared" si="0"/>
        <v>44207</v>
      </c>
      <c r="AU23" s="76">
        <f t="shared" si="0"/>
        <v>44237</v>
      </c>
      <c r="AV23" s="76">
        <f t="shared" si="0"/>
        <v>44267</v>
      </c>
      <c r="AW23" s="76">
        <f t="shared" si="0"/>
        <v>44297</v>
      </c>
      <c r="AX23" s="76">
        <f t="shared" si="0"/>
        <v>44327</v>
      </c>
      <c r="AY23" s="76">
        <f t="shared" si="0"/>
        <v>44357</v>
      </c>
      <c r="AZ23" s="1"/>
    </row>
    <row r="24" spans="1:52" x14ac:dyDescent="0.45">
      <c r="A24" s="119"/>
      <c r="B24" s="137"/>
      <c r="C24" s="284" t="str">
        <f>AH13</f>
        <v>Lucratividade (%)</v>
      </c>
      <c r="D24" s="285"/>
      <c r="E24" s="285"/>
      <c r="F24" s="285"/>
      <c r="G24" s="286"/>
      <c r="H24" s="139">
        <f>AL13</f>
        <v>15</v>
      </c>
      <c r="I24" s="166" t="e">
        <f>'Dashboard Diagnóstico'!I24</f>
        <v>#DIV/0!</v>
      </c>
      <c r="J24" s="39"/>
      <c r="K24" s="143" t="e">
        <f>Projeção!H6*100</f>
        <v>#DIV/0!</v>
      </c>
      <c r="L24" s="143" t="e">
        <f>Projeção!I6*100</f>
        <v>#DIV/0!</v>
      </c>
      <c r="M24" s="143" t="e">
        <f>Projeção!J6*100</f>
        <v>#DIV/0!</v>
      </c>
      <c r="N24" s="49"/>
      <c r="O24" s="143" t="e">
        <f>Projeção!K6*100</f>
        <v>#DIV/0!</v>
      </c>
      <c r="P24" s="143" t="e">
        <f>Projeção!L6*100</f>
        <v>#DIV/0!</v>
      </c>
      <c r="Q24" s="143" t="e">
        <f>Projeção!M6*100</f>
        <v>#DIV/0!</v>
      </c>
      <c r="R24" s="49"/>
      <c r="S24" s="143" t="e">
        <f>Projeção!N6*100</f>
        <v>#DIV/0!</v>
      </c>
      <c r="T24" s="143" t="e">
        <f>Projeção!O6*100</f>
        <v>#DIV/0!</v>
      </c>
      <c r="U24" s="143" t="e">
        <f>Projeção!P6*100</f>
        <v>#DIV/0!</v>
      </c>
      <c r="V24" s="49"/>
      <c r="W24" s="143" t="e">
        <f>Projeção!Q6*100</f>
        <v>#DIV/0!</v>
      </c>
      <c r="X24" s="143" t="e">
        <f>Projeção!R6*100</f>
        <v>#DIV/0!</v>
      </c>
      <c r="Y24" s="143" t="e">
        <f>Projeção!S6*100</f>
        <v>#DIV/0!</v>
      </c>
      <c r="Z24" s="49"/>
      <c r="AA24" s="168" t="e">
        <f>Projeção!G6*100</f>
        <v>#DIV/0!</v>
      </c>
      <c r="AB24" s="137"/>
      <c r="AC24" s="1"/>
      <c r="AD24" s="1"/>
      <c r="AE24" s="1"/>
      <c r="AF24" s="1"/>
      <c r="AG24" s="1"/>
      <c r="AH24" s="1"/>
      <c r="AI24" s="375" t="str">
        <f>'Dashboard Diagnóstico'!AI24:AK24</f>
        <v>Lucro Médio (%)</v>
      </c>
      <c r="AJ24" s="375"/>
      <c r="AK24" s="375"/>
      <c r="AL24" s="1"/>
      <c r="AM24" s="1"/>
      <c r="AN24" s="80" t="e">
        <f>AA24</f>
        <v>#DIV/0!</v>
      </c>
      <c r="AO24" s="80" t="e">
        <f>AN24</f>
        <v>#DIV/0!</v>
      </c>
      <c r="AP24" s="80" t="e">
        <f t="shared" ref="AP24:AY28" si="1">AO24</f>
        <v>#DIV/0!</v>
      </c>
      <c r="AQ24" s="80" t="e">
        <f t="shared" si="1"/>
        <v>#DIV/0!</v>
      </c>
      <c r="AR24" s="80" t="e">
        <f t="shared" si="1"/>
        <v>#DIV/0!</v>
      </c>
      <c r="AS24" s="80" t="e">
        <f t="shared" si="1"/>
        <v>#DIV/0!</v>
      </c>
      <c r="AT24" s="80" t="e">
        <f t="shared" si="1"/>
        <v>#DIV/0!</v>
      </c>
      <c r="AU24" s="80" t="e">
        <f t="shared" si="1"/>
        <v>#DIV/0!</v>
      </c>
      <c r="AV24" s="80" t="e">
        <f t="shared" si="1"/>
        <v>#DIV/0!</v>
      </c>
      <c r="AW24" s="80" t="e">
        <f t="shared" si="1"/>
        <v>#DIV/0!</v>
      </c>
      <c r="AX24" s="80" t="e">
        <f t="shared" si="1"/>
        <v>#DIV/0!</v>
      </c>
      <c r="AY24" s="80" t="e">
        <f t="shared" si="1"/>
        <v>#DIV/0!</v>
      </c>
      <c r="AZ24" s="1"/>
    </row>
    <row r="25" spans="1:52" x14ac:dyDescent="0.45">
      <c r="A25" s="119"/>
      <c r="B25" s="137"/>
      <c r="C25" s="284" t="str">
        <f>AH14</f>
        <v>Vendas R$ (x1.000)</v>
      </c>
      <c r="D25" s="285"/>
      <c r="E25" s="285"/>
      <c r="F25" s="285"/>
      <c r="G25" s="286"/>
      <c r="H25" s="139">
        <f>AL14</f>
        <v>250</v>
      </c>
      <c r="I25" s="166" t="e">
        <f>'Dashboard Diagnóstico'!I25</f>
        <v>#DIV/0!</v>
      </c>
      <c r="J25" s="40"/>
      <c r="K25" s="144">
        <f>Projeção!H9/1000</f>
        <v>0</v>
      </c>
      <c r="L25" s="144">
        <f>Projeção!I9/1000</f>
        <v>0</v>
      </c>
      <c r="M25" s="144">
        <f>Projeção!J9/1000</f>
        <v>0</v>
      </c>
      <c r="N25" s="49"/>
      <c r="O25" s="144">
        <f>Projeção!K9/1000</f>
        <v>0</v>
      </c>
      <c r="P25" s="144">
        <f>Projeção!L9/1000</f>
        <v>0</v>
      </c>
      <c r="Q25" s="144">
        <f>Projeção!M9/1000</f>
        <v>0</v>
      </c>
      <c r="R25" s="49"/>
      <c r="S25" s="144">
        <f>Projeção!N9/1000</f>
        <v>0</v>
      </c>
      <c r="T25" s="144">
        <f>Projeção!O9/1000</f>
        <v>0</v>
      </c>
      <c r="U25" s="144">
        <f>Projeção!P9/1000</f>
        <v>0</v>
      </c>
      <c r="V25" s="49"/>
      <c r="W25" s="144">
        <f>Projeção!Q9/1000</f>
        <v>0</v>
      </c>
      <c r="X25" s="144">
        <f>Projeção!R9/1000</f>
        <v>0</v>
      </c>
      <c r="Y25" s="144">
        <f>Projeção!S9/1000</f>
        <v>0</v>
      </c>
      <c r="Z25" s="49"/>
      <c r="AA25" s="168">
        <f>Projeção!G9/1000</f>
        <v>0</v>
      </c>
      <c r="AB25" s="137"/>
      <c r="AC25" s="1"/>
      <c r="AD25" s="1"/>
      <c r="AE25" s="1"/>
      <c r="AF25" s="1"/>
      <c r="AG25" s="1"/>
      <c r="AH25" s="1"/>
      <c r="AI25" s="375" t="str">
        <f>'Dashboard Diagnóstico'!AI25:AK25</f>
        <v>Venda Média R$ (x1.000)</v>
      </c>
      <c r="AJ25" s="375"/>
      <c r="AK25" s="375"/>
      <c r="AL25" s="1"/>
      <c r="AM25" s="1"/>
      <c r="AN25" s="80">
        <f>AA25</f>
        <v>0</v>
      </c>
      <c r="AO25" s="80">
        <f>AN25</f>
        <v>0</v>
      </c>
      <c r="AP25" s="80">
        <f t="shared" si="1"/>
        <v>0</v>
      </c>
      <c r="AQ25" s="80">
        <f t="shared" si="1"/>
        <v>0</v>
      </c>
      <c r="AR25" s="80">
        <f t="shared" si="1"/>
        <v>0</v>
      </c>
      <c r="AS25" s="80">
        <f t="shared" si="1"/>
        <v>0</v>
      </c>
      <c r="AT25" s="80">
        <f t="shared" si="1"/>
        <v>0</v>
      </c>
      <c r="AU25" s="80">
        <f t="shared" si="1"/>
        <v>0</v>
      </c>
      <c r="AV25" s="80">
        <f t="shared" si="1"/>
        <v>0</v>
      </c>
      <c r="AW25" s="80">
        <f t="shared" si="1"/>
        <v>0</v>
      </c>
      <c r="AX25" s="80">
        <f t="shared" si="1"/>
        <v>0</v>
      </c>
      <c r="AY25" s="80">
        <f t="shared" si="1"/>
        <v>0</v>
      </c>
      <c r="AZ25" s="1"/>
    </row>
    <row r="26" spans="1:52" x14ac:dyDescent="0.45">
      <c r="B26" s="137"/>
      <c r="C26" s="284" t="str">
        <f>AH15</f>
        <v>CMV (%)</v>
      </c>
      <c r="D26" s="285"/>
      <c r="E26" s="285"/>
      <c r="F26" s="285"/>
      <c r="G26" s="286"/>
      <c r="H26" s="139">
        <f>AL15</f>
        <v>25</v>
      </c>
      <c r="I26" s="166" t="e">
        <f>'Dashboard Diagnóstico'!I26</f>
        <v>#VALUE!</v>
      </c>
      <c r="J26" s="40"/>
      <c r="K26" s="144" t="e">
        <f>Projeção!H16*100</f>
        <v>#DIV/0!</v>
      </c>
      <c r="L26" s="144" t="e">
        <f>Projeção!I16*100</f>
        <v>#DIV/0!</v>
      </c>
      <c r="M26" s="144" t="e">
        <f>Projeção!J16*100</f>
        <v>#DIV/0!</v>
      </c>
      <c r="N26" s="78"/>
      <c r="O26" s="144" t="e">
        <f>Projeção!K16*100</f>
        <v>#DIV/0!</v>
      </c>
      <c r="P26" s="144" t="e">
        <f>Projeção!L16*100</f>
        <v>#DIV/0!</v>
      </c>
      <c r="Q26" s="144" t="e">
        <f>Projeção!M16*100</f>
        <v>#DIV/0!</v>
      </c>
      <c r="R26" s="78"/>
      <c r="S26" s="144" t="e">
        <f>Projeção!N16*100</f>
        <v>#DIV/0!</v>
      </c>
      <c r="T26" s="144" t="e">
        <f>Projeção!O16*100</f>
        <v>#DIV/0!</v>
      </c>
      <c r="U26" s="144" t="e">
        <f>Projeção!P16*100</f>
        <v>#DIV/0!</v>
      </c>
      <c r="V26" s="78"/>
      <c r="W26" s="144" t="e">
        <f>Projeção!Q16*100</f>
        <v>#DIV/0!</v>
      </c>
      <c r="X26" s="144" t="e">
        <f>Projeção!R16*100</f>
        <v>#DIV/0!</v>
      </c>
      <c r="Y26" s="144" t="e">
        <f>Projeção!S16*100</f>
        <v>#DIV/0!</v>
      </c>
      <c r="Z26" s="78"/>
      <c r="AA26" s="169" t="e">
        <f>Projeção!G16*100</f>
        <v>#DIV/0!</v>
      </c>
      <c r="AB26" s="137"/>
      <c r="AC26" s="1"/>
      <c r="AD26" s="1"/>
      <c r="AE26" s="1"/>
      <c r="AF26" s="1"/>
      <c r="AG26" s="1"/>
      <c r="AH26" s="1"/>
      <c r="AI26" s="375" t="str">
        <f>'Dashboard Diagnóstico'!AI26:AK26</f>
        <v>% CMV Médio</v>
      </c>
      <c r="AJ26" s="375"/>
      <c r="AK26" s="375"/>
      <c r="AL26" s="1"/>
      <c r="AM26" s="1"/>
      <c r="AN26" s="80" t="e">
        <f>AA26</f>
        <v>#DIV/0!</v>
      </c>
      <c r="AO26" s="80" t="e">
        <f>AN26</f>
        <v>#DIV/0!</v>
      </c>
      <c r="AP26" s="80" t="e">
        <f t="shared" si="1"/>
        <v>#DIV/0!</v>
      </c>
      <c r="AQ26" s="80" t="e">
        <f t="shared" si="1"/>
        <v>#DIV/0!</v>
      </c>
      <c r="AR26" s="80" t="e">
        <f t="shared" si="1"/>
        <v>#DIV/0!</v>
      </c>
      <c r="AS26" s="80" t="e">
        <f t="shared" si="1"/>
        <v>#DIV/0!</v>
      </c>
      <c r="AT26" s="80" t="e">
        <f t="shared" si="1"/>
        <v>#DIV/0!</v>
      </c>
      <c r="AU26" s="80" t="e">
        <f t="shared" si="1"/>
        <v>#DIV/0!</v>
      </c>
      <c r="AV26" s="80" t="e">
        <f t="shared" si="1"/>
        <v>#DIV/0!</v>
      </c>
      <c r="AW26" s="80" t="e">
        <f t="shared" si="1"/>
        <v>#DIV/0!</v>
      </c>
      <c r="AX26" s="80" t="e">
        <f t="shared" si="1"/>
        <v>#DIV/0!</v>
      </c>
      <c r="AY26" s="80" t="e">
        <f t="shared" si="1"/>
        <v>#DIV/0!</v>
      </c>
      <c r="AZ26" s="1"/>
    </row>
    <row r="27" spans="1:52" x14ac:dyDescent="0.45">
      <c r="B27" s="137"/>
      <c r="C27" s="284" t="str">
        <f>AH16</f>
        <v>Ticket Médio (R$)</v>
      </c>
      <c r="D27" s="285"/>
      <c r="E27" s="285"/>
      <c r="F27" s="285"/>
      <c r="G27" s="286"/>
      <c r="H27" s="139">
        <f>AL16</f>
        <v>130</v>
      </c>
      <c r="I27" s="166" t="e">
        <f>'Dashboard Diagnóstico'!I27</f>
        <v>#DIV/0!</v>
      </c>
      <c r="J27" s="40"/>
      <c r="K27" s="146"/>
      <c r="L27" s="146"/>
      <c r="M27" s="146"/>
      <c r="N27" s="40"/>
      <c r="O27" s="146"/>
      <c r="P27" s="146"/>
      <c r="Q27" s="146"/>
      <c r="R27" s="40"/>
      <c r="S27" s="146"/>
      <c r="T27" s="146"/>
      <c r="U27" s="146"/>
      <c r="V27" s="40"/>
      <c r="W27" s="146"/>
      <c r="X27" s="146"/>
      <c r="Y27" s="146"/>
      <c r="Z27" s="40"/>
      <c r="AA27" s="168" t="e">
        <f>AVERAGE(K27,L27,M27,O27,P27,Q27,S27,T27,U27,W27,X27,Y27)</f>
        <v>#DIV/0!</v>
      </c>
      <c r="AB27" s="137"/>
      <c r="AC27" s="1"/>
      <c r="AD27" s="1"/>
      <c r="AE27" s="1"/>
      <c r="AF27" s="1"/>
      <c r="AG27" s="1"/>
      <c r="AH27" s="1"/>
      <c r="AI27" s="375" t="str">
        <f>'Dashboard Diagnóstico'!AI27:AK27</f>
        <v>Média R$ Vendidos / Ticket</v>
      </c>
      <c r="AJ27" s="375"/>
      <c r="AK27" s="375"/>
      <c r="AL27" s="1"/>
      <c r="AM27" s="1"/>
      <c r="AN27" s="80" t="e">
        <f>AA27</f>
        <v>#DIV/0!</v>
      </c>
      <c r="AO27" s="80" t="e">
        <f>AN27</f>
        <v>#DIV/0!</v>
      </c>
      <c r="AP27" s="80" t="e">
        <f t="shared" si="1"/>
        <v>#DIV/0!</v>
      </c>
      <c r="AQ27" s="80" t="e">
        <f t="shared" si="1"/>
        <v>#DIV/0!</v>
      </c>
      <c r="AR27" s="80" t="e">
        <f t="shared" si="1"/>
        <v>#DIV/0!</v>
      </c>
      <c r="AS27" s="80" t="e">
        <f t="shared" si="1"/>
        <v>#DIV/0!</v>
      </c>
      <c r="AT27" s="80" t="e">
        <f t="shared" si="1"/>
        <v>#DIV/0!</v>
      </c>
      <c r="AU27" s="80" t="e">
        <f t="shared" si="1"/>
        <v>#DIV/0!</v>
      </c>
      <c r="AV27" s="80" t="e">
        <f t="shared" si="1"/>
        <v>#DIV/0!</v>
      </c>
      <c r="AW27" s="80" t="e">
        <f t="shared" si="1"/>
        <v>#DIV/0!</v>
      </c>
      <c r="AX27" s="80" t="e">
        <f t="shared" si="1"/>
        <v>#DIV/0!</v>
      </c>
      <c r="AY27" s="80" t="e">
        <f t="shared" si="1"/>
        <v>#DIV/0!</v>
      </c>
      <c r="AZ27" s="1"/>
    </row>
    <row r="28" spans="1:52" x14ac:dyDescent="0.45">
      <c r="B28" s="137"/>
      <c r="C28" s="284" t="str">
        <f>AH17</f>
        <v>Gastos com Pessoal (%)</v>
      </c>
      <c r="D28" s="285"/>
      <c r="E28" s="285"/>
      <c r="F28" s="285"/>
      <c r="G28" s="286"/>
      <c r="H28" s="139">
        <f>AL17</f>
        <v>20</v>
      </c>
      <c r="I28" s="166" t="e">
        <f>'Dashboard Diagnóstico'!I28</f>
        <v>#DIV/0!</v>
      </c>
      <c r="J28" s="40"/>
      <c r="K28" s="144" t="e">
        <f>Projeção!H27*100</f>
        <v>#DIV/0!</v>
      </c>
      <c r="L28" s="144" t="e">
        <f>Projeção!I27*100</f>
        <v>#DIV/0!</v>
      </c>
      <c r="M28" s="144" t="e">
        <f>Projeção!J27*100</f>
        <v>#DIV/0!</v>
      </c>
      <c r="N28" s="40"/>
      <c r="O28" s="144" t="e">
        <f>Projeção!K27*100</f>
        <v>#DIV/0!</v>
      </c>
      <c r="P28" s="144" t="e">
        <f>Projeção!L27*100</f>
        <v>#DIV/0!</v>
      </c>
      <c r="Q28" s="144" t="e">
        <f>Projeção!M27*100</f>
        <v>#DIV/0!</v>
      </c>
      <c r="R28" s="40"/>
      <c r="S28" s="144" t="e">
        <f>Projeção!N27*100</f>
        <v>#DIV/0!</v>
      </c>
      <c r="T28" s="144" t="e">
        <f>Projeção!O27*100</f>
        <v>#DIV/0!</v>
      </c>
      <c r="U28" s="144" t="e">
        <f>Projeção!P27*100</f>
        <v>#DIV/0!</v>
      </c>
      <c r="V28" s="40"/>
      <c r="W28" s="144" t="e">
        <f>Projeção!Q27*100</f>
        <v>#DIV/0!</v>
      </c>
      <c r="X28" s="144" t="e">
        <f>Projeção!R27*100</f>
        <v>#DIV/0!</v>
      </c>
      <c r="Y28" s="144" t="e">
        <f>Projeção!S27*100</f>
        <v>#DIV/0!</v>
      </c>
      <c r="Z28" s="40"/>
      <c r="AA28" s="168" t="e">
        <f>Projeção!G27*100</f>
        <v>#DIV/0!</v>
      </c>
      <c r="AB28" s="137"/>
      <c r="AC28" s="1"/>
      <c r="AD28" s="1"/>
      <c r="AE28" s="1"/>
      <c r="AF28" s="1"/>
      <c r="AG28" s="1"/>
      <c r="AH28" s="1"/>
      <c r="AI28" s="375" t="str">
        <f>'Dashboard Diagnóstico'!AI28:AK28</f>
        <v>% Médio Gasto c/Pessoal</v>
      </c>
      <c r="AJ28" s="375"/>
      <c r="AK28" s="375"/>
      <c r="AL28" s="1"/>
      <c r="AM28" s="1"/>
      <c r="AN28" s="80" t="e">
        <f>AA28</f>
        <v>#DIV/0!</v>
      </c>
      <c r="AO28" s="80" t="e">
        <f>AN28</f>
        <v>#DIV/0!</v>
      </c>
      <c r="AP28" s="80" t="e">
        <f t="shared" si="1"/>
        <v>#DIV/0!</v>
      </c>
      <c r="AQ28" s="80" t="e">
        <f t="shared" si="1"/>
        <v>#DIV/0!</v>
      </c>
      <c r="AR28" s="80" t="e">
        <f t="shared" si="1"/>
        <v>#DIV/0!</v>
      </c>
      <c r="AS28" s="80" t="e">
        <f t="shared" si="1"/>
        <v>#DIV/0!</v>
      </c>
      <c r="AT28" s="80" t="e">
        <f t="shared" si="1"/>
        <v>#DIV/0!</v>
      </c>
      <c r="AU28" s="80" t="e">
        <f t="shared" si="1"/>
        <v>#DIV/0!</v>
      </c>
      <c r="AV28" s="80" t="e">
        <f t="shared" si="1"/>
        <v>#DIV/0!</v>
      </c>
      <c r="AW28" s="80" t="e">
        <f t="shared" si="1"/>
        <v>#DIV/0!</v>
      </c>
      <c r="AX28" s="80" t="e">
        <f t="shared" si="1"/>
        <v>#DIV/0!</v>
      </c>
      <c r="AY28" s="80" t="e">
        <f t="shared" si="1"/>
        <v>#DIV/0!</v>
      </c>
      <c r="AZ28" s="1"/>
    </row>
    <row r="29" spans="1:52" hidden="1" x14ac:dyDescent="0.45">
      <c r="B29" s="137"/>
      <c r="C29" s="295"/>
      <c r="D29" s="295"/>
      <c r="E29" s="295"/>
      <c r="F29" s="295"/>
      <c r="G29" s="140"/>
      <c r="H29" s="141"/>
      <c r="I29" s="166">
        <f>'Dashboard Diagnóstico'!I29</f>
        <v>0</v>
      </c>
      <c r="J29" s="41"/>
      <c r="K29" s="147"/>
      <c r="L29" s="147"/>
      <c r="M29" s="147"/>
      <c r="N29" s="41"/>
      <c r="O29" s="147"/>
      <c r="P29" s="147"/>
      <c r="Q29" s="147"/>
      <c r="R29" s="41"/>
      <c r="S29" s="145"/>
      <c r="T29" s="145"/>
      <c r="U29" s="145"/>
      <c r="V29" s="41"/>
      <c r="W29" s="145"/>
      <c r="X29" s="145"/>
      <c r="Y29" s="145"/>
      <c r="Z29" s="41"/>
      <c r="AA29" s="170"/>
      <c r="AB29" s="137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81"/>
      <c r="AO29" s="81"/>
      <c r="AP29" s="81"/>
      <c r="AQ29" s="81"/>
      <c r="AR29" s="81"/>
      <c r="AS29" s="81"/>
      <c r="AT29" s="81"/>
      <c r="AU29" s="81"/>
      <c r="AV29" s="81"/>
      <c r="AW29" s="81"/>
      <c r="AX29" s="81"/>
      <c r="AY29" s="81"/>
      <c r="AZ29" s="1"/>
    </row>
    <row r="30" spans="1:52" x14ac:dyDescent="0.45">
      <c r="B30" s="137"/>
      <c r="C30" s="284" t="str">
        <f>AI30</f>
        <v>Saldo de Caixa Médio R$ (x1.000)</v>
      </c>
      <c r="D30" s="285"/>
      <c r="E30" s="285"/>
      <c r="F30" s="285"/>
      <c r="G30" s="286"/>
      <c r="H30" s="139">
        <f>AL18</f>
        <v>18.75</v>
      </c>
      <c r="I30" s="166" t="e">
        <f>'Dashboard Diagnóstico'!I30</f>
        <v>#VALUE!</v>
      </c>
      <c r="J30" s="40"/>
      <c r="K30" s="144">
        <f>Projeção!H7/1000</f>
        <v>0</v>
      </c>
      <c r="L30" s="144">
        <f>Projeção!I7/1000</f>
        <v>0</v>
      </c>
      <c r="M30" s="144">
        <f>Projeção!J7/1000</f>
        <v>0</v>
      </c>
      <c r="N30" s="49"/>
      <c r="O30" s="144">
        <f>Projeção!K7/1000</f>
        <v>0</v>
      </c>
      <c r="P30" s="144">
        <f>Projeção!L7/1000</f>
        <v>0</v>
      </c>
      <c r="Q30" s="144">
        <f>Projeção!M7/1000</f>
        <v>0</v>
      </c>
      <c r="R30" s="49"/>
      <c r="S30" s="144">
        <f>Projeção!N7/1000</f>
        <v>0</v>
      </c>
      <c r="T30" s="144">
        <f>Projeção!O7/1000</f>
        <v>0</v>
      </c>
      <c r="U30" s="144">
        <f>Projeção!P7/1000</f>
        <v>0</v>
      </c>
      <c r="V30" s="49"/>
      <c r="W30" s="144">
        <f>Projeção!Q7/1000</f>
        <v>0</v>
      </c>
      <c r="X30" s="144">
        <f>Projeção!R7/1000</f>
        <v>0</v>
      </c>
      <c r="Y30" s="144">
        <f>Projeção!S7/1000</f>
        <v>0</v>
      </c>
      <c r="Z30" s="40"/>
      <c r="AA30" s="168">
        <f>Projeção!G7/1000</f>
        <v>0</v>
      </c>
      <c r="AB30" s="137"/>
      <c r="AC30" s="1"/>
      <c r="AD30" s="1"/>
      <c r="AE30" s="1"/>
      <c r="AF30" s="1"/>
      <c r="AG30" s="1"/>
      <c r="AH30" s="1"/>
      <c r="AI30" s="375" t="str">
        <f>'Dashboard Diagnóstico'!AI30:AK30</f>
        <v>Saldo de Caixa Médio R$ (x1.000)</v>
      </c>
      <c r="AJ30" s="375"/>
      <c r="AK30" s="375"/>
      <c r="AL30" s="1"/>
      <c r="AM30" s="1"/>
      <c r="AN30" s="80">
        <f>AA30</f>
        <v>0</v>
      </c>
      <c r="AO30" s="80">
        <f>AN30</f>
        <v>0</v>
      </c>
      <c r="AP30" s="80">
        <f t="shared" ref="AP30:AY30" si="2">AO30</f>
        <v>0</v>
      </c>
      <c r="AQ30" s="80">
        <f t="shared" si="2"/>
        <v>0</v>
      </c>
      <c r="AR30" s="80">
        <f t="shared" si="2"/>
        <v>0</v>
      </c>
      <c r="AS30" s="80">
        <f t="shared" si="2"/>
        <v>0</v>
      </c>
      <c r="AT30" s="80">
        <f t="shared" si="2"/>
        <v>0</v>
      </c>
      <c r="AU30" s="80">
        <f t="shared" si="2"/>
        <v>0</v>
      </c>
      <c r="AV30" s="80">
        <f t="shared" si="2"/>
        <v>0</v>
      </c>
      <c r="AW30" s="80">
        <f t="shared" si="2"/>
        <v>0</v>
      </c>
      <c r="AX30" s="80">
        <f t="shared" si="2"/>
        <v>0</v>
      </c>
      <c r="AY30" s="80">
        <f t="shared" si="2"/>
        <v>0</v>
      </c>
      <c r="AZ30" s="1"/>
    </row>
    <row r="31" spans="1:52" ht="15.75" x14ac:dyDescent="0.45">
      <c r="B31" s="137"/>
      <c r="C31" s="293"/>
      <c r="D31" s="294"/>
      <c r="E31" s="294"/>
      <c r="F31" s="294"/>
      <c r="G31" s="36"/>
      <c r="H31" s="36"/>
      <c r="I31" s="56"/>
      <c r="J31" s="56"/>
      <c r="K31" s="77">
        <f>K23</f>
        <v>44027</v>
      </c>
      <c r="L31" s="77">
        <f>L23</f>
        <v>44057</v>
      </c>
      <c r="M31" s="77">
        <f>M23</f>
        <v>44087</v>
      </c>
      <c r="N31" s="56"/>
      <c r="O31" s="77">
        <f>O23</f>
        <v>44117</v>
      </c>
      <c r="P31" s="77">
        <f>P23</f>
        <v>44147</v>
      </c>
      <c r="Q31" s="77">
        <f>Q23</f>
        <v>44177</v>
      </c>
      <c r="R31" s="56"/>
      <c r="S31" s="77">
        <f>S23</f>
        <v>44207</v>
      </c>
      <c r="T31" s="77">
        <f>T23</f>
        <v>44237</v>
      </c>
      <c r="U31" s="77">
        <f>U23</f>
        <v>44267</v>
      </c>
      <c r="V31" s="56"/>
      <c r="W31" s="77">
        <f>W23</f>
        <v>44297</v>
      </c>
      <c r="X31" s="77">
        <f>X23</f>
        <v>44327</v>
      </c>
      <c r="Y31" s="77">
        <f>Y23</f>
        <v>44357</v>
      </c>
      <c r="Z31" s="56"/>
      <c r="AA31" s="37" t="s">
        <v>14</v>
      </c>
      <c r="AB31" s="137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</row>
    <row r="32" spans="1:52" x14ac:dyDescent="0.45">
      <c r="B32" s="137"/>
      <c r="C32" s="287" t="str">
        <f>AI32</f>
        <v>Reclamações</v>
      </c>
      <c r="D32" s="288"/>
      <c r="E32" s="288"/>
      <c r="F32" s="288"/>
      <c r="G32" s="289"/>
      <c r="H32" s="253"/>
      <c r="I32" s="267" t="e">
        <f>'Dashboard Diagnóstico'!I32</f>
        <v>#DIV/0!</v>
      </c>
      <c r="J32" s="24"/>
      <c r="K32" s="142"/>
      <c r="L32" s="142"/>
      <c r="M32" s="142"/>
      <c r="N32" s="171"/>
      <c r="O32" s="142"/>
      <c r="P32" s="142"/>
      <c r="Q32" s="142"/>
      <c r="R32" s="171"/>
      <c r="S32" s="142"/>
      <c r="T32" s="142"/>
      <c r="U32" s="142"/>
      <c r="V32" s="171"/>
      <c r="W32" s="142"/>
      <c r="X32" s="142"/>
      <c r="Y32" s="142"/>
      <c r="Z32" s="171"/>
      <c r="AA32" s="142">
        <f>SUM(K32,L32,M32,O32,P32,Q32,S32,T32,U32,W32,X32,Y32)</f>
        <v>0</v>
      </c>
      <c r="AB32" s="137"/>
      <c r="AC32" s="1"/>
      <c r="AD32" s="1"/>
      <c r="AE32" s="1"/>
      <c r="AF32" s="1"/>
      <c r="AG32" s="1"/>
      <c r="AH32" s="1"/>
      <c r="AI32" s="377" t="str">
        <f>'Dashboard Diagnóstico'!AI32:AK32</f>
        <v>Reclamações</v>
      </c>
      <c r="AJ32" s="377"/>
      <c r="AK32" s="377"/>
      <c r="AL32" s="1"/>
      <c r="AM32" s="1"/>
      <c r="AN32" s="165" t="s">
        <v>108</v>
      </c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</row>
    <row r="33" spans="2:52" x14ac:dyDescent="0.45">
      <c r="B33" s="137"/>
      <c r="C33" s="290" t="str">
        <f>AI33</f>
        <v>Elogios</v>
      </c>
      <c r="D33" s="291"/>
      <c r="E33" s="291"/>
      <c r="F33" s="291"/>
      <c r="G33" s="292"/>
      <c r="H33" s="253"/>
      <c r="I33" s="267" t="e">
        <f>'Dashboard Diagnóstico'!I33</f>
        <v>#DIV/0!</v>
      </c>
      <c r="J33" s="26"/>
      <c r="K33" s="148"/>
      <c r="L33" s="148"/>
      <c r="M33" s="148"/>
      <c r="N33" s="26"/>
      <c r="O33" s="148"/>
      <c r="P33" s="148"/>
      <c r="Q33" s="148"/>
      <c r="R33" s="26"/>
      <c r="S33" s="148"/>
      <c r="T33" s="148"/>
      <c r="U33" s="148"/>
      <c r="V33" s="26"/>
      <c r="W33" s="148"/>
      <c r="X33" s="148"/>
      <c r="Y33" s="148"/>
      <c r="Z33" s="26"/>
      <c r="AA33" s="148">
        <f>SUM(K33,L33,M33,O33,P33,Q33,S33,T33,U33,W33,X33,Y33)</f>
        <v>0</v>
      </c>
      <c r="AB33" s="137"/>
      <c r="AC33" s="1"/>
      <c r="AD33" s="1"/>
      <c r="AE33" s="1"/>
      <c r="AF33" s="1"/>
      <c r="AG33" s="1"/>
      <c r="AH33" s="1"/>
      <c r="AI33" s="378" t="str">
        <f>'Dashboard Diagnóstico'!AI33:AK33</f>
        <v>Elogios</v>
      </c>
      <c r="AJ33" s="378"/>
      <c r="AK33" s="378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</row>
    <row r="34" spans="2:52" ht="6" customHeight="1" x14ac:dyDescent="0.45">
      <c r="B34" s="137"/>
      <c r="C34" s="137"/>
      <c r="D34" s="137"/>
      <c r="E34" s="137"/>
      <c r="F34" s="137"/>
      <c r="G34" s="137"/>
      <c r="H34" s="137"/>
      <c r="I34" s="137"/>
      <c r="J34" s="137"/>
      <c r="K34" s="137"/>
      <c r="L34" s="137"/>
      <c r="M34" s="137"/>
      <c r="N34" s="137"/>
      <c r="O34" s="137"/>
      <c r="P34" s="137"/>
      <c r="Q34" s="137"/>
      <c r="R34" s="137"/>
      <c r="S34" s="137"/>
      <c r="T34" s="137"/>
      <c r="U34" s="137"/>
      <c r="V34" s="137"/>
      <c r="W34" s="137"/>
      <c r="X34" s="137"/>
      <c r="Y34" s="137"/>
      <c r="Z34" s="137"/>
      <c r="AA34" s="137"/>
      <c r="AB34" s="137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</row>
    <row r="35" spans="2:52" x14ac:dyDescent="0.45">
      <c r="B35" s="137"/>
      <c r="C35" s="149"/>
      <c r="D35" s="150"/>
      <c r="E35" s="150"/>
      <c r="F35" s="150"/>
      <c r="G35" s="150"/>
      <c r="H35" s="150"/>
      <c r="I35" s="150"/>
      <c r="J35" s="150"/>
      <c r="K35" s="150"/>
      <c r="L35" s="150"/>
      <c r="M35" s="150"/>
      <c r="N35" s="150"/>
      <c r="O35" s="150"/>
      <c r="P35" s="150"/>
      <c r="Q35" s="150"/>
      <c r="R35" s="150"/>
      <c r="S35" s="150"/>
      <c r="T35" s="150"/>
      <c r="U35" s="150"/>
      <c r="V35" s="150"/>
      <c r="W35" s="150"/>
      <c r="X35" s="150"/>
      <c r="Y35" s="150"/>
      <c r="Z35" s="150"/>
      <c r="AA35" s="151"/>
      <c r="AB35" s="137"/>
      <c r="AC35" s="1"/>
      <c r="AD35" s="1"/>
      <c r="AE35" s="1"/>
      <c r="AF35" s="1"/>
      <c r="AG35" s="1"/>
      <c r="AH35" s="1"/>
      <c r="AI35" s="2" t="str">
        <f>C24</f>
        <v>Lucratividade (%)</v>
      </c>
      <c r="AJ35" s="3"/>
      <c r="AK35" s="3"/>
      <c r="AL35" s="4"/>
      <c r="AM35" s="25" t="s">
        <v>15</v>
      </c>
      <c r="AN35" s="5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</row>
    <row r="36" spans="2:52" x14ac:dyDescent="0.45">
      <c r="B36" s="137"/>
      <c r="C36" s="152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153"/>
      <c r="AB36" s="137"/>
      <c r="AC36" s="1"/>
      <c r="AD36" s="1"/>
      <c r="AE36" s="1"/>
      <c r="AF36" s="1"/>
      <c r="AG36" s="1"/>
      <c r="AH36" s="1"/>
      <c r="AI36" s="6"/>
      <c r="AJ36" s="7"/>
      <c r="AK36" s="7"/>
      <c r="AL36" s="8"/>
      <c r="AM36" s="9"/>
      <c r="AN36" s="10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</row>
    <row r="37" spans="2:52" x14ac:dyDescent="0.45">
      <c r="B37" s="137"/>
      <c r="C37" s="152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153"/>
      <c r="AB37" s="137"/>
      <c r="AC37" s="1"/>
      <c r="AD37" s="1"/>
      <c r="AE37" s="1"/>
      <c r="AF37" s="1"/>
      <c r="AG37" s="1"/>
      <c r="AH37" s="1"/>
      <c r="AI37" s="11"/>
      <c r="AJ37" s="12" t="s">
        <v>0</v>
      </c>
      <c r="AK37" s="12" t="s">
        <v>1</v>
      </c>
      <c r="AL37" s="8"/>
      <c r="AM37" s="12" t="s">
        <v>2</v>
      </c>
      <c r="AN37" s="13" t="s">
        <v>3</v>
      </c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</row>
    <row r="38" spans="2:52" x14ac:dyDescent="0.45">
      <c r="B38" s="137"/>
      <c r="C38" s="152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153"/>
      <c r="AB38" s="137"/>
      <c r="AC38" s="1"/>
      <c r="AD38" s="1"/>
      <c r="AE38" s="1"/>
      <c r="AF38" s="1"/>
      <c r="AG38" s="1"/>
      <c r="AH38" s="1"/>
      <c r="AI38" s="6" t="s">
        <v>6</v>
      </c>
      <c r="AJ38" s="20">
        <f>'Dashboard Projeção'!AJ13</f>
        <v>-10</v>
      </c>
      <c r="AK38" s="7">
        <v>0</v>
      </c>
      <c r="AL38" s="8"/>
      <c r="AM38" s="7" t="e">
        <f>50-(50*COS(RADIANS(AK40)))</f>
        <v>#DIV/0!</v>
      </c>
      <c r="AN38" s="14" t="e">
        <f>50*SIN(RADIANS(AK40))</f>
        <v>#DIV/0!</v>
      </c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</row>
    <row r="39" spans="2:52" x14ac:dyDescent="0.45">
      <c r="B39" s="137"/>
      <c r="C39" s="152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153"/>
      <c r="AB39" s="137"/>
      <c r="AC39" s="1"/>
      <c r="AD39" s="1"/>
      <c r="AE39" s="1"/>
      <c r="AF39" s="1"/>
      <c r="AG39" s="1"/>
      <c r="AH39" s="1"/>
      <c r="AI39" s="6" t="s">
        <v>7</v>
      </c>
      <c r="AJ39" s="20">
        <f>'Dashboard Projeção'!AK13</f>
        <v>20</v>
      </c>
      <c r="AK39" s="7">
        <v>180</v>
      </c>
      <c r="AL39" s="8"/>
      <c r="AM39" s="7" t="e">
        <f>50-(2*COS(RADIANS(AK40+90)))</f>
        <v>#DIV/0!</v>
      </c>
      <c r="AN39" s="14" t="e">
        <f>2*SIN(RADIANS(AK40+90))</f>
        <v>#DIV/0!</v>
      </c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</row>
    <row r="40" spans="2:52" x14ac:dyDescent="0.45">
      <c r="B40" s="137"/>
      <c r="C40" s="152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153"/>
      <c r="AB40" s="137"/>
      <c r="AC40" s="1"/>
      <c r="AD40" s="1"/>
      <c r="AE40" s="1"/>
      <c r="AF40" s="1"/>
      <c r="AG40" s="1"/>
      <c r="AH40" s="1"/>
      <c r="AI40" s="6" t="s">
        <v>8</v>
      </c>
      <c r="AJ40" s="15" t="e">
        <f>AA24</f>
        <v>#DIV/0!</v>
      </c>
      <c r="AK40" s="7" t="e">
        <f>((AJ40-AJ38)/(AJ39-AJ38))*180</f>
        <v>#DIV/0!</v>
      </c>
      <c r="AL40" s="8"/>
      <c r="AM40" s="7" t="e">
        <f>50-(2*COS(RADIANS(AK40-90)))</f>
        <v>#DIV/0!</v>
      </c>
      <c r="AN40" s="14" t="e">
        <f>2*SIN(RADIANS(AK40-90))</f>
        <v>#DIV/0!</v>
      </c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</row>
    <row r="41" spans="2:52" x14ac:dyDescent="0.45">
      <c r="B41" s="137"/>
      <c r="C41" s="152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153"/>
      <c r="AB41" s="137"/>
      <c r="AC41" s="1"/>
      <c r="AD41" s="1"/>
      <c r="AE41" s="1"/>
      <c r="AF41" s="1"/>
      <c r="AG41" s="1"/>
      <c r="AH41" s="1"/>
      <c r="AI41" s="11" t="s">
        <v>9</v>
      </c>
      <c r="AJ41" s="20">
        <f>((AJ39-AJ38)/5)+AJ38</f>
        <v>-4</v>
      </c>
      <c r="AK41" s="7"/>
      <c r="AL41" s="8"/>
      <c r="AM41" s="7" t="e">
        <f>AM38</f>
        <v>#DIV/0!</v>
      </c>
      <c r="AN41" s="14" t="e">
        <f>AN38</f>
        <v>#DIV/0!</v>
      </c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</row>
    <row r="42" spans="2:52" x14ac:dyDescent="0.45">
      <c r="B42" s="137"/>
      <c r="C42" s="152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153"/>
      <c r="AB42" s="137"/>
      <c r="AC42" s="1"/>
      <c r="AD42" s="1"/>
      <c r="AE42" s="1"/>
      <c r="AF42" s="1"/>
      <c r="AG42" s="1"/>
      <c r="AH42" s="1"/>
      <c r="AI42" s="11" t="s">
        <v>10</v>
      </c>
      <c r="AJ42" s="20">
        <f>((AJ39-AJ38)*2/5)+AJ38</f>
        <v>2</v>
      </c>
      <c r="AK42" s="7"/>
      <c r="AL42" s="8"/>
      <c r="AM42" s="7">
        <v>50</v>
      </c>
      <c r="AN42" s="14">
        <v>0</v>
      </c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</row>
    <row r="43" spans="2:52" x14ac:dyDescent="0.45">
      <c r="B43" s="137"/>
      <c r="C43" s="152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153"/>
      <c r="AB43" s="137"/>
      <c r="AC43" s="1"/>
      <c r="AD43" s="1"/>
      <c r="AE43" s="1"/>
      <c r="AF43" s="1"/>
      <c r="AG43" s="1"/>
      <c r="AH43" s="1"/>
      <c r="AI43" s="11" t="s">
        <v>11</v>
      </c>
      <c r="AJ43" s="20">
        <f>((AJ39-AJ38)*3/5) + AJ38</f>
        <v>8</v>
      </c>
      <c r="AK43" s="7"/>
      <c r="AL43" s="8"/>
      <c r="AM43" s="7"/>
      <c r="AN43" s="14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</row>
    <row r="44" spans="2:52" x14ac:dyDescent="0.45">
      <c r="B44" s="137"/>
      <c r="C44" s="152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153"/>
      <c r="AB44" s="137"/>
      <c r="AC44" s="1"/>
      <c r="AD44" s="1"/>
      <c r="AE44" s="1"/>
      <c r="AF44" s="1"/>
      <c r="AG44" s="1"/>
      <c r="AH44" s="1"/>
      <c r="AI44" s="16" t="s">
        <v>12</v>
      </c>
      <c r="AJ44" s="21">
        <f>((AJ39-AJ38)*4/5) + AJ38</f>
        <v>14</v>
      </c>
      <c r="AK44" s="17"/>
      <c r="AL44" s="18"/>
      <c r="AM44" s="17"/>
      <c r="AN44" s="19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</row>
    <row r="45" spans="2:52" x14ac:dyDescent="0.45">
      <c r="B45" s="137"/>
      <c r="C45" s="152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153"/>
      <c r="AB45" s="137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</row>
    <row r="46" spans="2:52" x14ac:dyDescent="0.45">
      <c r="B46" s="137"/>
      <c r="C46" s="152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153"/>
      <c r="AB46" s="137"/>
      <c r="AC46" s="1"/>
      <c r="AD46" s="1"/>
      <c r="AE46" s="1"/>
      <c r="AF46" s="1"/>
      <c r="AG46" s="1"/>
      <c r="AH46" s="1"/>
      <c r="AI46" s="2" t="str">
        <f>C25</f>
        <v>Vendas R$ (x1.000)</v>
      </c>
      <c r="AJ46" s="3"/>
      <c r="AK46" s="3"/>
      <c r="AL46" s="4"/>
      <c r="AM46" s="25" t="s">
        <v>15</v>
      </c>
      <c r="AN46" s="5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</row>
    <row r="47" spans="2:52" ht="19.5" customHeight="1" x14ac:dyDescent="0.45">
      <c r="B47" s="137"/>
      <c r="C47" s="152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153"/>
      <c r="AB47" s="137"/>
      <c r="AC47" s="1"/>
      <c r="AD47" s="1"/>
      <c r="AE47" s="1"/>
      <c r="AF47" s="1"/>
      <c r="AG47" s="1"/>
      <c r="AH47" s="1"/>
      <c r="AI47" s="6"/>
      <c r="AJ47" s="7"/>
      <c r="AK47" s="7"/>
      <c r="AL47" s="8"/>
      <c r="AM47" s="9"/>
      <c r="AN47" s="10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</row>
    <row r="48" spans="2:52" ht="10.5" customHeight="1" x14ac:dyDescent="0.45">
      <c r="B48" s="137"/>
      <c r="C48" s="152"/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153"/>
      <c r="AB48" s="137"/>
      <c r="AC48" s="1"/>
      <c r="AD48" s="1"/>
      <c r="AE48" s="1"/>
      <c r="AF48" s="1"/>
      <c r="AG48" s="1"/>
      <c r="AH48" s="1"/>
      <c r="AI48" s="11"/>
      <c r="AJ48" s="12" t="s">
        <v>0</v>
      </c>
      <c r="AK48" s="12" t="s">
        <v>1</v>
      </c>
      <c r="AL48" s="8"/>
      <c r="AM48" s="12" t="s">
        <v>2</v>
      </c>
      <c r="AN48" s="13" t="s">
        <v>3</v>
      </c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</row>
    <row r="49" spans="1:52" s="30" customFormat="1" x14ac:dyDescent="0.45">
      <c r="A49" s="113"/>
      <c r="B49" s="31"/>
      <c r="C49" s="152"/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  <c r="AA49" s="153"/>
      <c r="AB49" s="31"/>
      <c r="AC49" s="27"/>
      <c r="AD49" s="27"/>
      <c r="AE49" s="27"/>
      <c r="AF49" s="27"/>
      <c r="AG49" s="27"/>
      <c r="AH49" s="27"/>
      <c r="AI49" s="6" t="s">
        <v>6</v>
      </c>
      <c r="AJ49" s="20">
        <f>'Dashboard Projeção'!AJ14</f>
        <v>0</v>
      </c>
      <c r="AK49" s="7">
        <v>0</v>
      </c>
      <c r="AL49" s="8"/>
      <c r="AM49" s="7">
        <f>50-(50*COS(RADIANS(AK51)))</f>
        <v>0</v>
      </c>
      <c r="AN49" s="14">
        <f>50*SIN(RADIANS(AK51))</f>
        <v>0</v>
      </c>
      <c r="AO49" s="27"/>
      <c r="AP49" s="1"/>
      <c r="AQ49" s="1"/>
      <c r="AR49" s="1"/>
      <c r="AS49" s="1"/>
      <c r="AT49" s="1"/>
      <c r="AU49" s="1"/>
      <c r="AV49" s="27"/>
      <c r="AW49" s="27"/>
      <c r="AX49" s="27"/>
      <c r="AY49" s="27"/>
      <c r="AZ49" s="27"/>
    </row>
    <row r="50" spans="1:52" s="30" customFormat="1" x14ac:dyDescent="0.45">
      <c r="A50" s="113"/>
      <c r="B50" s="31"/>
      <c r="C50" s="149"/>
      <c r="D50" s="150"/>
      <c r="E50" s="150"/>
      <c r="F50" s="150"/>
      <c r="G50" s="150"/>
      <c r="H50" s="150"/>
      <c r="I50" s="150"/>
      <c r="J50" s="150"/>
      <c r="K50" s="150"/>
      <c r="L50" s="150"/>
      <c r="M50" s="150"/>
      <c r="N50" s="150"/>
      <c r="O50" s="150"/>
      <c r="P50" s="150"/>
      <c r="Q50" s="150"/>
      <c r="R50" s="150"/>
      <c r="S50" s="150"/>
      <c r="T50" s="150"/>
      <c r="U50" s="150"/>
      <c r="V50" s="150"/>
      <c r="W50" s="150"/>
      <c r="X50" s="150"/>
      <c r="Y50" s="150"/>
      <c r="Z50" s="150"/>
      <c r="AA50" s="151"/>
      <c r="AB50" s="31"/>
      <c r="AC50" s="27"/>
      <c r="AD50" s="27"/>
      <c r="AE50" s="27"/>
      <c r="AF50" s="27"/>
      <c r="AG50" s="27"/>
      <c r="AH50" s="27"/>
      <c r="AI50" s="6" t="s">
        <v>7</v>
      </c>
      <c r="AJ50" s="20">
        <f>'Dashboard Projeção'!AK14</f>
        <v>300</v>
      </c>
      <c r="AK50" s="7">
        <v>180</v>
      </c>
      <c r="AL50" s="8"/>
      <c r="AM50" s="7">
        <f>50-(2*COS(RADIANS(AK51+90)))</f>
        <v>50</v>
      </c>
      <c r="AN50" s="14">
        <f>2*SIN(RADIANS(AK51+90))</f>
        <v>2</v>
      </c>
      <c r="AO50" s="27"/>
      <c r="AP50" s="1"/>
      <c r="AQ50" s="1"/>
      <c r="AR50" s="1"/>
      <c r="AS50" s="1"/>
      <c r="AT50" s="1"/>
      <c r="AU50" s="1"/>
      <c r="AV50" s="27"/>
      <c r="AW50" s="27"/>
      <c r="AX50" s="27"/>
      <c r="AY50" s="27"/>
      <c r="AZ50" s="27"/>
    </row>
    <row r="51" spans="1:52" s="30" customFormat="1" x14ac:dyDescent="0.45">
      <c r="A51" s="113"/>
      <c r="B51" s="31"/>
      <c r="C51" s="152"/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  <c r="AA51" s="153"/>
      <c r="AB51" s="31"/>
      <c r="AC51" s="27"/>
      <c r="AD51" s="27"/>
      <c r="AE51" s="27"/>
      <c r="AF51" s="27"/>
      <c r="AG51" s="27"/>
      <c r="AH51" s="27"/>
      <c r="AI51" s="6" t="s">
        <v>8</v>
      </c>
      <c r="AJ51" s="15">
        <f>AA25</f>
        <v>0</v>
      </c>
      <c r="AK51" s="7">
        <f>((AJ51-AJ49)/(AJ50-AJ49))*180</f>
        <v>0</v>
      </c>
      <c r="AL51" s="8"/>
      <c r="AM51" s="7">
        <f>50-(2*COS(RADIANS(AK51-90)))</f>
        <v>50</v>
      </c>
      <c r="AN51" s="14">
        <f>2*SIN(RADIANS(AK51-90))</f>
        <v>-2</v>
      </c>
      <c r="AO51" s="27"/>
      <c r="AP51" s="1"/>
      <c r="AQ51" s="1"/>
      <c r="AR51" s="1"/>
      <c r="AS51" s="1"/>
      <c r="AT51" s="1"/>
      <c r="AU51" s="1"/>
      <c r="AV51" s="27"/>
      <c r="AW51" s="27"/>
      <c r="AX51" s="27"/>
      <c r="AY51" s="27"/>
      <c r="AZ51" s="27"/>
    </row>
    <row r="52" spans="1:52" s="30" customFormat="1" x14ac:dyDescent="0.45">
      <c r="A52" s="113"/>
      <c r="B52" s="31"/>
      <c r="C52" s="152"/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31"/>
      <c r="AA52" s="153"/>
      <c r="AB52" s="31"/>
      <c r="AC52" s="27"/>
      <c r="AD52" s="27"/>
      <c r="AE52" s="27"/>
      <c r="AF52" s="27"/>
      <c r="AG52" s="27"/>
      <c r="AH52" s="27"/>
      <c r="AI52" s="11" t="s">
        <v>9</v>
      </c>
      <c r="AJ52" s="20">
        <f>((AJ50-AJ49)/5)+AJ49</f>
        <v>60</v>
      </c>
      <c r="AK52" s="7"/>
      <c r="AL52" s="8"/>
      <c r="AM52" s="7">
        <f>AM49</f>
        <v>0</v>
      </c>
      <c r="AN52" s="14">
        <f>AN49</f>
        <v>0</v>
      </c>
      <c r="AO52" s="27"/>
      <c r="AP52" s="1"/>
      <c r="AQ52" s="1"/>
      <c r="AR52" s="1"/>
      <c r="AS52" s="1"/>
      <c r="AT52" s="1"/>
      <c r="AU52" s="1"/>
      <c r="AV52" s="27"/>
      <c r="AW52" s="27"/>
      <c r="AX52" s="27"/>
      <c r="AY52" s="27"/>
      <c r="AZ52" s="27"/>
    </row>
    <row r="53" spans="1:52" s="30" customFormat="1" x14ac:dyDescent="0.45">
      <c r="A53" s="113"/>
      <c r="B53" s="31"/>
      <c r="C53" s="152"/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  <c r="AA53" s="153"/>
      <c r="AB53" s="31"/>
      <c r="AC53" s="27"/>
      <c r="AD53" s="27"/>
      <c r="AE53" s="27"/>
      <c r="AF53" s="27"/>
      <c r="AG53" s="27"/>
      <c r="AH53" s="27"/>
      <c r="AI53" s="11" t="s">
        <v>10</v>
      </c>
      <c r="AJ53" s="20">
        <f>((AJ50-AJ49)*2/5)+AJ49</f>
        <v>120</v>
      </c>
      <c r="AK53" s="7"/>
      <c r="AL53" s="8"/>
      <c r="AM53" s="7">
        <v>50</v>
      </c>
      <c r="AN53" s="14">
        <v>0</v>
      </c>
      <c r="AO53" s="27"/>
      <c r="AP53" s="1"/>
      <c r="AQ53" s="1"/>
      <c r="AR53" s="1"/>
      <c r="AS53" s="1"/>
      <c r="AT53" s="1"/>
      <c r="AU53" s="1"/>
      <c r="AV53" s="27"/>
      <c r="AW53" s="27"/>
      <c r="AX53" s="27"/>
      <c r="AY53" s="27"/>
      <c r="AZ53" s="27"/>
    </row>
    <row r="54" spans="1:52" s="30" customFormat="1" x14ac:dyDescent="0.45">
      <c r="A54" s="113"/>
      <c r="B54" s="31"/>
      <c r="C54" s="152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153"/>
      <c r="AB54" s="31"/>
      <c r="AC54" s="27"/>
      <c r="AD54" s="27"/>
      <c r="AE54" s="27"/>
      <c r="AF54" s="27"/>
      <c r="AG54" s="27"/>
      <c r="AH54" s="27"/>
      <c r="AI54" s="11" t="s">
        <v>11</v>
      </c>
      <c r="AJ54" s="20">
        <f>((AJ50-AJ49)*3/5) + AJ49</f>
        <v>180</v>
      </c>
      <c r="AK54" s="7"/>
      <c r="AL54" s="8"/>
      <c r="AM54" s="7"/>
      <c r="AN54" s="14"/>
      <c r="AO54" s="27"/>
      <c r="AP54" s="27"/>
      <c r="AQ54" s="27"/>
      <c r="AR54" s="27"/>
      <c r="AS54" s="27"/>
      <c r="AT54" s="27"/>
      <c r="AU54" s="27"/>
      <c r="AV54" s="27"/>
      <c r="AW54" s="27"/>
      <c r="AX54" s="27"/>
      <c r="AY54" s="27"/>
      <c r="AZ54" s="27"/>
    </row>
    <row r="55" spans="1:52" s="30" customFormat="1" x14ac:dyDescent="0.45">
      <c r="A55" s="113"/>
      <c r="B55" s="31"/>
      <c r="C55" s="152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153"/>
      <c r="AB55" s="31"/>
      <c r="AC55" s="27"/>
      <c r="AD55" s="27"/>
      <c r="AE55" s="27"/>
      <c r="AF55" s="27"/>
      <c r="AG55" s="27"/>
      <c r="AH55" s="27"/>
      <c r="AI55" s="16" t="s">
        <v>12</v>
      </c>
      <c r="AJ55" s="21">
        <f>((AJ50-AJ49)*4/5) + AJ49</f>
        <v>240</v>
      </c>
      <c r="AK55" s="17"/>
      <c r="AL55" s="18"/>
      <c r="AM55" s="17"/>
      <c r="AN55" s="19"/>
      <c r="AO55" s="27"/>
      <c r="AP55" s="27"/>
      <c r="AQ55" s="27"/>
      <c r="AR55" s="27"/>
      <c r="AS55" s="27"/>
      <c r="AT55" s="27"/>
      <c r="AU55" s="27"/>
      <c r="AV55" s="27"/>
      <c r="AW55" s="27"/>
      <c r="AX55" s="27"/>
      <c r="AY55" s="27"/>
      <c r="AZ55" s="27"/>
    </row>
    <row r="56" spans="1:52" s="30" customFormat="1" x14ac:dyDescent="0.45">
      <c r="A56" s="113"/>
      <c r="B56" s="31"/>
      <c r="C56" s="152"/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153"/>
      <c r="AB56" s="31"/>
      <c r="AC56" s="27"/>
      <c r="AD56" s="27"/>
      <c r="AE56" s="27"/>
      <c r="AF56" s="27"/>
      <c r="AG56" s="27"/>
      <c r="AH56" s="27"/>
      <c r="AI56" s="1"/>
      <c r="AJ56" s="1"/>
      <c r="AK56" s="1"/>
      <c r="AL56" s="1"/>
      <c r="AM56" s="1"/>
      <c r="AN56" s="1"/>
      <c r="AO56" s="27"/>
      <c r="AP56" s="27"/>
      <c r="AQ56" s="27"/>
      <c r="AR56" s="27"/>
      <c r="AS56" s="27"/>
      <c r="AT56" s="27"/>
      <c r="AU56" s="27"/>
      <c r="AV56" s="27"/>
      <c r="AW56" s="27"/>
      <c r="AX56" s="27"/>
      <c r="AY56" s="27"/>
      <c r="AZ56" s="27"/>
    </row>
    <row r="57" spans="1:52" s="30" customFormat="1" x14ac:dyDescent="0.45">
      <c r="A57" s="113"/>
      <c r="B57" s="31"/>
      <c r="C57" s="152"/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  <c r="AA57" s="153"/>
      <c r="AB57" s="31"/>
      <c r="AC57" s="27"/>
      <c r="AD57" s="27"/>
      <c r="AE57" s="27"/>
      <c r="AF57" s="27"/>
      <c r="AG57" s="27"/>
      <c r="AH57" s="27"/>
      <c r="AI57" s="2" t="str">
        <f>C26</f>
        <v>CMV (%)</v>
      </c>
      <c r="AJ57" s="3"/>
      <c r="AK57" s="3"/>
      <c r="AL57" s="4"/>
      <c r="AM57" s="25" t="s">
        <v>15</v>
      </c>
      <c r="AN57" s="5"/>
      <c r="AO57" s="27"/>
      <c r="AP57" s="27"/>
      <c r="AQ57" s="27"/>
      <c r="AR57" s="27"/>
      <c r="AS57" s="27"/>
      <c r="AT57" s="27"/>
      <c r="AU57" s="27"/>
      <c r="AV57" s="27"/>
      <c r="AW57" s="27"/>
      <c r="AX57" s="27"/>
      <c r="AY57" s="27"/>
      <c r="AZ57" s="27"/>
    </row>
    <row r="58" spans="1:52" s="30" customFormat="1" x14ac:dyDescent="0.45">
      <c r="A58" s="113"/>
      <c r="B58" s="31"/>
      <c r="C58" s="152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153"/>
      <c r="AB58" s="31"/>
      <c r="AC58" s="27"/>
      <c r="AD58" s="27"/>
      <c r="AE58" s="27"/>
      <c r="AF58" s="27"/>
      <c r="AG58" s="27"/>
      <c r="AH58" s="27"/>
      <c r="AI58" s="6"/>
      <c r="AJ58" s="7"/>
      <c r="AK58" s="7"/>
      <c r="AL58" s="8"/>
      <c r="AM58" s="9"/>
      <c r="AN58" s="10"/>
      <c r="AO58" s="27"/>
      <c r="AP58" s="27"/>
      <c r="AQ58" s="27"/>
      <c r="AR58" s="27"/>
      <c r="AS58" s="27"/>
      <c r="AT58" s="27"/>
      <c r="AU58" s="27"/>
      <c r="AV58" s="27"/>
      <c r="AW58" s="27"/>
      <c r="AX58" s="27"/>
      <c r="AY58" s="27"/>
      <c r="AZ58" s="27"/>
    </row>
    <row r="59" spans="1:52" s="30" customFormat="1" x14ac:dyDescent="0.45">
      <c r="A59" s="113"/>
      <c r="B59" s="31"/>
      <c r="C59" s="152"/>
      <c r="D59" s="31"/>
      <c r="E59" s="31"/>
      <c r="F59" s="31"/>
      <c r="G59" s="31"/>
      <c r="H59" s="31"/>
      <c r="I59" s="31"/>
      <c r="J59" s="31"/>
      <c r="K59" s="31"/>
      <c r="L59" s="31"/>
      <c r="M59" s="31"/>
      <c r="N59" s="31"/>
      <c r="O59" s="31"/>
      <c r="P59" s="31"/>
      <c r="Q59" s="31"/>
      <c r="R59" s="31"/>
      <c r="S59" s="31"/>
      <c r="T59" s="31"/>
      <c r="U59" s="31"/>
      <c r="V59" s="31"/>
      <c r="W59" s="31"/>
      <c r="X59" s="31"/>
      <c r="Y59" s="31"/>
      <c r="Z59" s="31"/>
      <c r="AA59" s="153"/>
      <c r="AB59" s="31"/>
      <c r="AC59" s="27"/>
      <c r="AD59" s="27"/>
      <c r="AE59" s="27"/>
      <c r="AF59" s="27"/>
      <c r="AG59" s="27"/>
      <c r="AH59" s="27"/>
      <c r="AI59" s="11"/>
      <c r="AJ59" s="12" t="s">
        <v>0</v>
      </c>
      <c r="AK59" s="12" t="s">
        <v>1</v>
      </c>
      <c r="AL59" s="8"/>
      <c r="AM59" s="12" t="s">
        <v>2</v>
      </c>
      <c r="AN59" s="13" t="s">
        <v>3</v>
      </c>
      <c r="AO59" s="27"/>
      <c r="AP59" s="27"/>
      <c r="AQ59" s="27"/>
      <c r="AR59" s="27"/>
      <c r="AS59" s="27"/>
      <c r="AT59" s="27"/>
      <c r="AU59" s="27"/>
      <c r="AV59" s="27"/>
      <c r="AW59" s="27"/>
      <c r="AX59" s="27"/>
      <c r="AY59" s="27"/>
      <c r="AZ59" s="27"/>
    </row>
    <row r="60" spans="1:52" s="30" customFormat="1" x14ac:dyDescent="0.45">
      <c r="A60" s="113"/>
      <c r="B60" s="31"/>
      <c r="C60" s="152"/>
      <c r="D60" s="31"/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31"/>
      <c r="Z60" s="31"/>
      <c r="AA60" s="153"/>
      <c r="AB60" s="31"/>
      <c r="AC60" s="27"/>
      <c r="AD60" s="27"/>
      <c r="AE60" s="27"/>
      <c r="AF60" s="27"/>
      <c r="AG60" s="27"/>
      <c r="AH60" s="27"/>
      <c r="AI60" s="6" t="s">
        <v>6</v>
      </c>
      <c r="AJ60" s="20">
        <f>'Dashboard Projeção'!AJ15</f>
        <v>20</v>
      </c>
      <c r="AK60" s="7">
        <v>0</v>
      </c>
      <c r="AL60" s="8"/>
      <c r="AM60" s="7" t="e">
        <f>50-(50*COS(RADIANS(AK62)))</f>
        <v>#DIV/0!</v>
      </c>
      <c r="AN60" s="14" t="e">
        <f>50*SIN(RADIANS(AK62))</f>
        <v>#DIV/0!</v>
      </c>
      <c r="AO60" s="27"/>
      <c r="AP60" s="27"/>
      <c r="AQ60" s="27"/>
      <c r="AR60" s="27"/>
      <c r="AS60" s="27"/>
      <c r="AT60" s="27"/>
      <c r="AU60" s="27"/>
      <c r="AV60" s="27"/>
      <c r="AW60" s="27"/>
      <c r="AX60" s="27"/>
      <c r="AY60" s="27"/>
      <c r="AZ60" s="27"/>
    </row>
    <row r="61" spans="1:52" s="30" customFormat="1" x14ac:dyDescent="0.45">
      <c r="A61" s="113"/>
      <c r="B61" s="31"/>
      <c r="C61" s="152"/>
      <c r="D61" s="31"/>
      <c r="E61" s="31"/>
      <c r="F61" s="31"/>
      <c r="G61" s="31"/>
      <c r="H61" s="31"/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153"/>
      <c r="AB61" s="31"/>
      <c r="AC61" s="27"/>
      <c r="AD61" s="27"/>
      <c r="AE61" s="27"/>
      <c r="AF61" s="27"/>
      <c r="AG61" s="27"/>
      <c r="AH61" s="27"/>
      <c r="AI61" s="6" t="s">
        <v>7</v>
      </c>
      <c r="AJ61" s="20">
        <f>'Dashboard Projeção'!AK15</f>
        <v>50</v>
      </c>
      <c r="AK61" s="7">
        <v>180</v>
      </c>
      <c r="AL61" s="8"/>
      <c r="AM61" s="7" t="e">
        <f>50-(2*COS(RADIANS(AK62+90)))</f>
        <v>#DIV/0!</v>
      </c>
      <c r="AN61" s="14" t="e">
        <f>2*SIN(RADIANS(AK62+90))</f>
        <v>#DIV/0!</v>
      </c>
      <c r="AO61" s="27"/>
      <c r="AP61" s="27"/>
      <c r="AQ61" s="27"/>
      <c r="AR61" s="27"/>
      <c r="AS61" s="27"/>
      <c r="AT61" s="27"/>
      <c r="AU61" s="27"/>
      <c r="AV61" s="27"/>
      <c r="AW61" s="27"/>
      <c r="AX61" s="27"/>
      <c r="AY61" s="27"/>
      <c r="AZ61" s="27"/>
    </row>
    <row r="62" spans="1:52" s="30" customFormat="1" x14ac:dyDescent="0.45">
      <c r="A62" s="113"/>
      <c r="B62" s="31"/>
      <c r="C62" s="152"/>
      <c r="D62" s="31"/>
      <c r="E62" s="31"/>
      <c r="F62" s="31"/>
      <c r="G62" s="31"/>
      <c r="H62" s="31"/>
      <c r="I62" s="31"/>
      <c r="J62" s="31"/>
      <c r="K62" s="31"/>
      <c r="L62" s="31"/>
      <c r="M62" s="31"/>
      <c r="N62" s="31"/>
      <c r="O62" s="31"/>
      <c r="P62" s="31"/>
      <c r="Q62" s="31"/>
      <c r="R62" s="31"/>
      <c r="S62" s="31"/>
      <c r="T62" s="31"/>
      <c r="U62" s="31"/>
      <c r="V62" s="31"/>
      <c r="W62" s="31"/>
      <c r="X62" s="31"/>
      <c r="Y62" s="31"/>
      <c r="Z62" s="31"/>
      <c r="AA62" s="153"/>
      <c r="AB62" s="31"/>
      <c r="AC62" s="27"/>
      <c r="AD62" s="27"/>
      <c r="AE62" s="27"/>
      <c r="AF62" s="27"/>
      <c r="AG62" s="27"/>
      <c r="AH62" s="27"/>
      <c r="AI62" s="6" t="s">
        <v>8</v>
      </c>
      <c r="AJ62" s="15" t="e">
        <f>AA26</f>
        <v>#DIV/0!</v>
      </c>
      <c r="AK62" s="7" t="e">
        <f>((AJ62-AJ60)/(AJ61-AJ60))*180</f>
        <v>#DIV/0!</v>
      </c>
      <c r="AL62" s="8"/>
      <c r="AM62" s="7" t="e">
        <f>50-(2*COS(RADIANS(AK62-90)))</f>
        <v>#DIV/0!</v>
      </c>
      <c r="AN62" s="14" t="e">
        <f>2*SIN(RADIANS(AK62-90))</f>
        <v>#DIV/0!</v>
      </c>
      <c r="AO62" s="27"/>
      <c r="AP62" s="27"/>
      <c r="AQ62" s="27"/>
      <c r="AR62" s="27"/>
      <c r="AS62" s="27"/>
      <c r="AT62" s="27"/>
      <c r="AU62" s="27"/>
      <c r="AV62" s="27"/>
      <c r="AW62" s="27"/>
      <c r="AX62" s="27"/>
      <c r="AY62" s="27"/>
      <c r="AZ62" s="27"/>
    </row>
    <row r="63" spans="1:52" s="30" customFormat="1" x14ac:dyDescent="0.45">
      <c r="A63" s="113"/>
      <c r="B63" s="31"/>
      <c r="C63" s="152"/>
      <c r="D63" s="31"/>
      <c r="E63" s="31"/>
      <c r="F63" s="31"/>
      <c r="G63" s="31"/>
      <c r="H63" s="31"/>
      <c r="I63" s="31"/>
      <c r="J63" s="31"/>
      <c r="K63" s="31"/>
      <c r="L63" s="31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1"/>
      <c r="Z63" s="31"/>
      <c r="AA63" s="153"/>
      <c r="AB63" s="31"/>
      <c r="AC63" s="27"/>
      <c r="AD63" s="27"/>
      <c r="AE63" s="27"/>
      <c r="AF63" s="27"/>
      <c r="AG63" s="27"/>
      <c r="AH63" s="27"/>
      <c r="AI63" s="11" t="s">
        <v>9</v>
      </c>
      <c r="AJ63" s="20">
        <f>((AJ61-AJ60)/5)+AJ60</f>
        <v>26</v>
      </c>
      <c r="AK63" s="7"/>
      <c r="AL63" s="8"/>
      <c r="AM63" s="7" t="e">
        <f>AM60</f>
        <v>#DIV/0!</v>
      </c>
      <c r="AN63" s="14" t="e">
        <f>AN60</f>
        <v>#DIV/0!</v>
      </c>
      <c r="AO63" s="27"/>
      <c r="AP63" s="27"/>
      <c r="AQ63" s="27"/>
      <c r="AR63" s="27"/>
      <c r="AS63" s="27"/>
      <c r="AT63" s="27"/>
      <c r="AU63" s="27"/>
      <c r="AV63" s="27"/>
      <c r="AW63" s="27"/>
      <c r="AX63" s="27"/>
      <c r="AY63" s="27"/>
      <c r="AZ63" s="27"/>
    </row>
    <row r="64" spans="1:52" s="30" customFormat="1" x14ac:dyDescent="0.45">
      <c r="A64" s="113"/>
      <c r="B64" s="31"/>
      <c r="C64" s="152"/>
      <c r="D64" s="31"/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1"/>
      <c r="Z64" s="31"/>
      <c r="AA64" s="153"/>
      <c r="AB64" s="31"/>
      <c r="AC64" s="27"/>
      <c r="AD64" s="27"/>
      <c r="AE64" s="27"/>
      <c r="AF64" s="27"/>
      <c r="AG64" s="27"/>
      <c r="AH64" s="27"/>
      <c r="AI64" s="11" t="s">
        <v>10</v>
      </c>
      <c r="AJ64" s="20">
        <f>((AJ61-AJ60)*2/5)+AJ60</f>
        <v>32</v>
      </c>
      <c r="AK64" s="7"/>
      <c r="AL64" s="8"/>
      <c r="AM64" s="7">
        <v>50</v>
      </c>
      <c r="AN64" s="14">
        <v>0</v>
      </c>
      <c r="AO64" s="27"/>
      <c r="AP64" s="27"/>
      <c r="AQ64" s="27"/>
      <c r="AR64" s="27"/>
      <c r="AS64" s="27"/>
      <c r="AT64" s="27"/>
      <c r="AU64" s="27"/>
      <c r="AV64" s="27"/>
      <c r="AW64" s="27"/>
      <c r="AX64" s="27"/>
      <c r="AY64" s="27"/>
      <c r="AZ64" s="27"/>
    </row>
    <row r="65" spans="1:52" s="30" customFormat="1" x14ac:dyDescent="0.45">
      <c r="A65" s="113"/>
      <c r="B65" s="31"/>
      <c r="C65" s="149"/>
      <c r="D65" s="150"/>
      <c r="E65" s="150"/>
      <c r="F65" s="150"/>
      <c r="G65" s="150"/>
      <c r="H65" s="150"/>
      <c r="I65" s="150"/>
      <c r="J65" s="150"/>
      <c r="K65" s="150"/>
      <c r="L65" s="150"/>
      <c r="M65" s="150"/>
      <c r="N65" s="150"/>
      <c r="O65" s="150"/>
      <c r="P65" s="150"/>
      <c r="Q65" s="150"/>
      <c r="R65" s="150"/>
      <c r="S65" s="150"/>
      <c r="T65" s="150"/>
      <c r="U65" s="150"/>
      <c r="V65" s="150"/>
      <c r="W65" s="150"/>
      <c r="X65" s="150"/>
      <c r="Y65" s="150"/>
      <c r="Z65" s="150"/>
      <c r="AA65" s="151"/>
      <c r="AB65" s="31"/>
      <c r="AC65" s="27"/>
      <c r="AD65" s="27"/>
      <c r="AE65" s="27"/>
      <c r="AF65" s="27"/>
      <c r="AG65" s="27"/>
      <c r="AH65" s="27"/>
      <c r="AI65" s="11" t="s">
        <v>11</v>
      </c>
      <c r="AJ65" s="20">
        <f>((AJ61-AJ60)*3/5) + AJ60</f>
        <v>38</v>
      </c>
      <c r="AK65" s="7"/>
      <c r="AL65" s="8"/>
      <c r="AM65" s="7"/>
      <c r="AN65" s="14"/>
      <c r="AO65" s="27"/>
      <c r="AP65" s="27"/>
      <c r="AQ65" s="27"/>
      <c r="AR65" s="27"/>
      <c r="AS65" s="27"/>
      <c r="AT65" s="27"/>
      <c r="AU65" s="27"/>
      <c r="AV65" s="27"/>
      <c r="AW65" s="27"/>
      <c r="AX65" s="27"/>
      <c r="AY65" s="27"/>
      <c r="AZ65" s="27"/>
    </row>
    <row r="66" spans="1:52" s="30" customFormat="1" x14ac:dyDescent="0.45">
      <c r="A66" s="113"/>
      <c r="B66" s="31"/>
      <c r="C66" s="152"/>
      <c r="D66" s="31"/>
      <c r="E66" s="31"/>
      <c r="F66" s="31"/>
      <c r="G66" s="31"/>
      <c r="H66" s="31"/>
      <c r="I66" s="31"/>
      <c r="J66" s="31"/>
      <c r="K66" s="31"/>
      <c r="L66" s="31"/>
      <c r="M66" s="31"/>
      <c r="N66" s="31"/>
      <c r="O66" s="31"/>
      <c r="P66" s="31"/>
      <c r="Q66" s="31"/>
      <c r="R66" s="31"/>
      <c r="S66" s="31"/>
      <c r="T66" s="31"/>
      <c r="U66" s="31"/>
      <c r="V66" s="31"/>
      <c r="W66" s="31"/>
      <c r="X66" s="31"/>
      <c r="Y66" s="31"/>
      <c r="Z66" s="31"/>
      <c r="AA66" s="153"/>
      <c r="AB66" s="31"/>
      <c r="AC66" s="27"/>
      <c r="AD66" s="27"/>
      <c r="AE66" s="27"/>
      <c r="AF66" s="27"/>
      <c r="AG66" s="27"/>
      <c r="AH66" s="27"/>
      <c r="AI66" s="16" t="s">
        <v>12</v>
      </c>
      <c r="AJ66" s="21">
        <f>((AJ61-AJ60)*4/5) + AJ60</f>
        <v>44</v>
      </c>
      <c r="AK66" s="17"/>
      <c r="AL66" s="18"/>
      <c r="AM66" s="17"/>
      <c r="AN66" s="19"/>
      <c r="AO66" s="27"/>
      <c r="AP66" s="27"/>
      <c r="AQ66" s="27"/>
      <c r="AR66" s="27"/>
      <c r="AS66" s="27"/>
      <c r="AT66" s="27"/>
      <c r="AU66" s="27"/>
      <c r="AV66" s="27"/>
      <c r="AW66" s="27"/>
      <c r="AX66" s="27"/>
      <c r="AY66" s="27"/>
      <c r="AZ66" s="27"/>
    </row>
    <row r="67" spans="1:52" s="30" customFormat="1" x14ac:dyDescent="0.45">
      <c r="A67" s="113"/>
      <c r="B67" s="31"/>
      <c r="C67" s="152"/>
      <c r="D67" s="31"/>
      <c r="E67" s="31"/>
      <c r="F67" s="31"/>
      <c r="G67" s="31"/>
      <c r="H67" s="31"/>
      <c r="I67" s="31"/>
      <c r="J67" s="31"/>
      <c r="K67" s="31"/>
      <c r="L67" s="31"/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31"/>
      <c r="Z67" s="31"/>
      <c r="AA67" s="153"/>
      <c r="AB67" s="31"/>
      <c r="AC67" s="27"/>
      <c r="AD67" s="27"/>
      <c r="AE67" s="27"/>
      <c r="AF67" s="27"/>
      <c r="AG67" s="27"/>
      <c r="AH67" s="27"/>
      <c r="AI67" s="1"/>
      <c r="AJ67" s="1"/>
      <c r="AK67" s="1"/>
      <c r="AL67" s="1"/>
      <c r="AM67" s="1"/>
      <c r="AN67" s="1"/>
      <c r="AO67" s="27"/>
      <c r="AP67" s="27"/>
      <c r="AQ67" s="27"/>
      <c r="AR67" s="27"/>
      <c r="AS67" s="27"/>
      <c r="AT67" s="27"/>
      <c r="AU67" s="27"/>
      <c r="AV67" s="27"/>
      <c r="AW67" s="27"/>
      <c r="AX67" s="27"/>
      <c r="AY67" s="27"/>
      <c r="AZ67" s="27"/>
    </row>
    <row r="68" spans="1:52" s="30" customFormat="1" x14ac:dyDescent="0.45">
      <c r="A68" s="113"/>
      <c r="B68" s="31"/>
      <c r="C68" s="152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  <c r="U68" s="31"/>
      <c r="V68" s="31"/>
      <c r="W68" s="31"/>
      <c r="X68" s="31"/>
      <c r="Y68" s="31"/>
      <c r="Z68" s="31"/>
      <c r="AA68" s="153"/>
      <c r="AB68" s="31"/>
      <c r="AC68" s="27"/>
      <c r="AD68" s="27"/>
      <c r="AE68" s="27"/>
      <c r="AF68" s="27"/>
      <c r="AG68" s="27"/>
      <c r="AH68" s="27"/>
      <c r="AI68" s="2" t="str">
        <f>C27</f>
        <v>Ticket Médio (R$)</v>
      </c>
      <c r="AJ68" s="3"/>
      <c r="AK68" s="3"/>
      <c r="AL68" s="4"/>
      <c r="AM68" s="25" t="s">
        <v>15</v>
      </c>
      <c r="AN68" s="5"/>
      <c r="AO68" s="27"/>
      <c r="AP68" s="27"/>
      <c r="AQ68" s="27"/>
      <c r="AR68" s="27"/>
      <c r="AS68" s="27"/>
      <c r="AT68" s="27"/>
      <c r="AU68" s="27"/>
      <c r="AV68" s="27"/>
      <c r="AW68" s="27"/>
      <c r="AX68" s="27"/>
      <c r="AY68" s="27"/>
      <c r="AZ68" s="27"/>
    </row>
    <row r="69" spans="1:52" s="30" customFormat="1" x14ac:dyDescent="0.45">
      <c r="A69" s="113"/>
      <c r="B69" s="31"/>
      <c r="C69" s="152"/>
      <c r="D69" s="31"/>
      <c r="E69" s="31"/>
      <c r="F69" s="31"/>
      <c r="G69" s="31"/>
      <c r="H69" s="31"/>
      <c r="I69" s="31"/>
      <c r="J69" s="31"/>
      <c r="K69" s="31"/>
      <c r="L69" s="31"/>
      <c r="M69" s="31"/>
      <c r="N69" s="31"/>
      <c r="O69" s="31"/>
      <c r="P69" s="31"/>
      <c r="Q69" s="31"/>
      <c r="R69" s="31"/>
      <c r="S69" s="31"/>
      <c r="T69" s="31"/>
      <c r="U69" s="31"/>
      <c r="V69" s="31"/>
      <c r="W69" s="31"/>
      <c r="X69" s="31"/>
      <c r="Y69" s="31"/>
      <c r="Z69" s="31"/>
      <c r="AA69" s="153"/>
      <c r="AB69" s="31"/>
      <c r="AC69" s="27"/>
      <c r="AD69" s="27"/>
      <c r="AE69" s="27"/>
      <c r="AF69" s="27"/>
      <c r="AG69" s="27"/>
      <c r="AH69" s="27"/>
      <c r="AI69" s="6"/>
      <c r="AJ69" s="7"/>
      <c r="AK69" s="7"/>
      <c r="AL69" s="8"/>
      <c r="AM69" s="9"/>
      <c r="AN69" s="10"/>
      <c r="AO69" s="27"/>
      <c r="AP69" s="27"/>
      <c r="AQ69" s="27"/>
      <c r="AR69" s="27"/>
      <c r="AS69" s="27"/>
      <c r="AT69" s="27"/>
      <c r="AU69" s="27"/>
      <c r="AV69" s="27"/>
      <c r="AW69" s="27"/>
      <c r="AX69" s="27"/>
      <c r="AY69" s="27"/>
      <c r="AZ69" s="27"/>
    </row>
    <row r="70" spans="1:52" s="30" customFormat="1" x14ac:dyDescent="0.45">
      <c r="A70" s="113"/>
      <c r="B70" s="31"/>
      <c r="C70" s="152"/>
      <c r="D70" s="31"/>
      <c r="E70" s="31"/>
      <c r="F70" s="31"/>
      <c r="G70" s="31"/>
      <c r="H70" s="31"/>
      <c r="I70" s="31"/>
      <c r="J70" s="31"/>
      <c r="K70" s="31"/>
      <c r="L70" s="31"/>
      <c r="M70" s="31"/>
      <c r="N70" s="31"/>
      <c r="O70" s="31"/>
      <c r="P70" s="31"/>
      <c r="Q70" s="31"/>
      <c r="R70" s="31"/>
      <c r="S70" s="31"/>
      <c r="T70" s="31"/>
      <c r="U70" s="31"/>
      <c r="V70" s="31"/>
      <c r="W70" s="31"/>
      <c r="X70" s="31"/>
      <c r="Y70" s="31"/>
      <c r="Z70" s="31"/>
      <c r="AA70" s="153"/>
      <c r="AB70" s="31"/>
      <c r="AC70" s="27"/>
      <c r="AD70" s="27"/>
      <c r="AE70" s="27"/>
      <c r="AF70" s="27"/>
      <c r="AG70" s="27"/>
      <c r="AH70" s="27"/>
      <c r="AI70" s="11"/>
      <c r="AJ70" s="12" t="s">
        <v>0</v>
      </c>
      <c r="AK70" s="12" t="s">
        <v>1</v>
      </c>
      <c r="AL70" s="8"/>
      <c r="AM70" s="12" t="s">
        <v>2</v>
      </c>
      <c r="AN70" s="13" t="s">
        <v>3</v>
      </c>
      <c r="AO70" s="27"/>
      <c r="AP70" s="27"/>
      <c r="AQ70" s="27"/>
      <c r="AR70" s="27"/>
      <c r="AS70" s="27"/>
      <c r="AT70" s="27"/>
      <c r="AU70" s="27"/>
      <c r="AV70" s="27"/>
      <c r="AW70" s="27"/>
      <c r="AX70" s="27"/>
      <c r="AY70" s="27"/>
      <c r="AZ70" s="27"/>
    </row>
    <row r="71" spans="1:52" s="30" customFormat="1" x14ac:dyDescent="0.45">
      <c r="A71" s="113"/>
      <c r="B71" s="31"/>
      <c r="C71" s="152"/>
      <c r="D71" s="31"/>
      <c r="E71" s="31"/>
      <c r="F71" s="31"/>
      <c r="G71" s="31"/>
      <c r="H71" s="31"/>
      <c r="I71" s="31"/>
      <c r="J71" s="31"/>
      <c r="K71" s="31"/>
      <c r="L71" s="31"/>
      <c r="M71" s="31"/>
      <c r="N71" s="31"/>
      <c r="O71" s="31"/>
      <c r="P71" s="31"/>
      <c r="Q71" s="31"/>
      <c r="R71" s="31"/>
      <c r="S71" s="31"/>
      <c r="T71" s="31"/>
      <c r="U71" s="31"/>
      <c r="V71" s="31"/>
      <c r="W71" s="31"/>
      <c r="X71" s="31"/>
      <c r="Y71" s="31"/>
      <c r="Z71" s="31"/>
      <c r="AA71" s="153"/>
      <c r="AB71" s="31"/>
      <c r="AC71" s="27"/>
      <c r="AD71" s="27"/>
      <c r="AE71" s="27"/>
      <c r="AF71" s="27"/>
      <c r="AG71" s="27"/>
      <c r="AH71" s="27"/>
      <c r="AI71" s="6" t="s">
        <v>6</v>
      </c>
      <c r="AJ71" s="20">
        <f>'Dashboard Projeção'!AJ16</f>
        <v>80</v>
      </c>
      <c r="AK71" s="7">
        <v>0</v>
      </c>
      <c r="AL71" s="8"/>
      <c r="AM71" s="7" t="e">
        <f>50-(50*COS(RADIANS(AK73)))</f>
        <v>#DIV/0!</v>
      </c>
      <c r="AN71" s="14" t="e">
        <f>50*SIN(RADIANS(AK73))</f>
        <v>#DIV/0!</v>
      </c>
      <c r="AO71" s="27"/>
      <c r="AP71" s="27"/>
      <c r="AQ71" s="27"/>
      <c r="AR71" s="27"/>
      <c r="AS71" s="27"/>
      <c r="AT71" s="27"/>
      <c r="AU71" s="27"/>
      <c r="AV71" s="27"/>
      <c r="AW71" s="27"/>
      <c r="AX71" s="27"/>
      <c r="AY71" s="27"/>
      <c r="AZ71" s="27"/>
    </row>
    <row r="72" spans="1:52" s="30" customFormat="1" x14ac:dyDescent="0.45">
      <c r="A72" s="113"/>
      <c r="B72" s="31"/>
      <c r="C72" s="152"/>
      <c r="D72" s="31"/>
      <c r="E72" s="31"/>
      <c r="F72" s="31"/>
      <c r="G72" s="31"/>
      <c r="H72" s="31"/>
      <c r="I72" s="31"/>
      <c r="J72" s="31"/>
      <c r="K72" s="31"/>
      <c r="L72" s="31"/>
      <c r="M72" s="31"/>
      <c r="N72" s="31"/>
      <c r="O72" s="31"/>
      <c r="P72" s="31"/>
      <c r="Q72" s="31"/>
      <c r="R72" s="31"/>
      <c r="S72" s="31"/>
      <c r="T72" s="31"/>
      <c r="U72" s="31"/>
      <c r="V72" s="31"/>
      <c r="W72" s="31"/>
      <c r="X72" s="31"/>
      <c r="Y72" s="31"/>
      <c r="Z72" s="31"/>
      <c r="AA72" s="153"/>
      <c r="AB72" s="31"/>
      <c r="AC72" s="27"/>
      <c r="AD72" s="27"/>
      <c r="AE72" s="27"/>
      <c r="AF72" s="27"/>
      <c r="AG72" s="27"/>
      <c r="AH72" s="27"/>
      <c r="AI72" s="6" t="s">
        <v>7</v>
      </c>
      <c r="AJ72" s="20">
        <f>'Dashboard Projeção'!AK16</f>
        <v>140</v>
      </c>
      <c r="AK72" s="7">
        <v>180</v>
      </c>
      <c r="AL72" s="8"/>
      <c r="AM72" s="7" t="e">
        <f>50-(2*COS(RADIANS(AK73+90)))</f>
        <v>#DIV/0!</v>
      </c>
      <c r="AN72" s="14" t="e">
        <f>2*SIN(RADIANS(AK73+90))</f>
        <v>#DIV/0!</v>
      </c>
      <c r="AO72" s="27"/>
      <c r="AP72" s="27"/>
      <c r="AQ72" s="27"/>
      <c r="AR72" s="27"/>
      <c r="AS72" s="27"/>
      <c r="AT72" s="27"/>
      <c r="AU72" s="27"/>
      <c r="AV72" s="27"/>
      <c r="AW72" s="27"/>
      <c r="AX72" s="27"/>
      <c r="AY72" s="27"/>
      <c r="AZ72" s="27"/>
    </row>
    <row r="73" spans="1:52" s="30" customFormat="1" x14ac:dyDescent="0.45">
      <c r="A73" s="113"/>
      <c r="B73" s="31"/>
      <c r="C73" s="152"/>
      <c r="D73" s="31"/>
      <c r="E73" s="31"/>
      <c r="F73" s="31"/>
      <c r="G73" s="31"/>
      <c r="H73" s="31"/>
      <c r="I73" s="31"/>
      <c r="J73" s="31"/>
      <c r="K73" s="31"/>
      <c r="L73" s="31"/>
      <c r="M73" s="31"/>
      <c r="N73" s="31"/>
      <c r="O73" s="31"/>
      <c r="P73" s="31"/>
      <c r="Q73" s="31"/>
      <c r="R73" s="31"/>
      <c r="S73" s="31"/>
      <c r="T73" s="31"/>
      <c r="U73" s="31"/>
      <c r="V73" s="31"/>
      <c r="W73" s="31"/>
      <c r="X73" s="31"/>
      <c r="Y73" s="31"/>
      <c r="Z73" s="31"/>
      <c r="AA73" s="153"/>
      <c r="AB73" s="31"/>
      <c r="AC73" s="27"/>
      <c r="AD73" s="27"/>
      <c r="AE73" s="27"/>
      <c r="AF73" s="27"/>
      <c r="AG73" s="27"/>
      <c r="AH73" s="27"/>
      <c r="AI73" s="6" t="s">
        <v>8</v>
      </c>
      <c r="AJ73" s="15" t="e">
        <f>AA27</f>
        <v>#DIV/0!</v>
      </c>
      <c r="AK73" s="7" t="e">
        <f>((AJ73-AJ71)/(AJ72-AJ71))*180</f>
        <v>#DIV/0!</v>
      </c>
      <c r="AL73" s="8"/>
      <c r="AM73" s="7" t="e">
        <f>50-(2*COS(RADIANS(AK73-90)))</f>
        <v>#DIV/0!</v>
      </c>
      <c r="AN73" s="14" t="e">
        <f>2*SIN(RADIANS(AK73-90))</f>
        <v>#DIV/0!</v>
      </c>
      <c r="AO73" s="27"/>
      <c r="AP73" s="27"/>
      <c r="AQ73" s="27"/>
      <c r="AR73" s="27"/>
      <c r="AS73" s="27"/>
      <c r="AT73" s="27"/>
      <c r="AU73" s="27"/>
      <c r="AV73" s="27"/>
      <c r="AW73" s="27"/>
      <c r="AX73" s="27"/>
      <c r="AY73" s="27"/>
      <c r="AZ73" s="27"/>
    </row>
    <row r="74" spans="1:52" s="30" customFormat="1" x14ac:dyDescent="0.45">
      <c r="A74" s="113"/>
      <c r="B74" s="31"/>
      <c r="C74" s="152"/>
      <c r="D74" s="31"/>
      <c r="E74" s="31"/>
      <c r="F74" s="31"/>
      <c r="G74" s="31"/>
      <c r="H74" s="31"/>
      <c r="I74" s="31"/>
      <c r="J74" s="31"/>
      <c r="K74" s="31"/>
      <c r="L74" s="31"/>
      <c r="M74" s="31"/>
      <c r="N74" s="31"/>
      <c r="O74" s="31"/>
      <c r="P74" s="31"/>
      <c r="Q74" s="31"/>
      <c r="R74" s="31"/>
      <c r="S74" s="31"/>
      <c r="T74" s="31"/>
      <c r="U74" s="31"/>
      <c r="V74" s="31"/>
      <c r="W74" s="31"/>
      <c r="X74" s="31"/>
      <c r="Y74" s="31"/>
      <c r="Z74" s="31"/>
      <c r="AA74" s="153"/>
      <c r="AB74" s="31"/>
      <c r="AC74" s="27"/>
      <c r="AD74" s="27"/>
      <c r="AE74" s="27"/>
      <c r="AF74" s="27"/>
      <c r="AG74" s="27"/>
      <c r="AH74" s="27"/>
      <c r="AI74" s="11" t="s">
        <v>9</v>
      </c>
      <c r="AJ74" s="20">
        <f>((AJ72-AJ71)/5)+AJ71</f>
        <v>92</v>
      </c>
      <c r="AK74" s="7"/>
      <c r="AL74" s="8"/>
      <c r="AM74" s="7" t="e">
        <f>AM71</f>
        <v>#DIV/0!</v>
      </c>
      <c r="AN74" s="14" t="e">
        <f>AN71</f>
        <v>#DIV/0!</v>
      </c>
      <c r="AO74" s="27"/>
      <c r="AP74" s="27"/>
      <c r="AQ74" s="27"/>
      <c r="AR74" s="27"/>
      <c r="AS74" s="27"/>
      <c r="AT74" s="27"/>
      <c r="AU74" s="27"/>
      <c r="AV74" s="27"/>
      <c r="AW74" s="27"/>
      <c r="AX74" s="27"/>
      <c r="AY74" s="27"/>
      <c r="AZ74" s="27"/>
    </row>
    <row r="75" spans="1:52" s="30" customFormat="1" x14ac:dyDescent="0.45">
      <c r="A75" s="113"/>
      <c r="B75" s="31"/>
      <c r="C75" s="152"/>
      <c r="D75" s="31"/>
      <c r="E75" s="31"/>
      <c r="F75" s="31"/>
      <c r="G75" s="31"/>
      <c r="H75" s="31"/>
      <c r="I75" s="31"/>
      <c r="J75" s="31"/>
      <c r="K75" s="31"/>
      <c r="L75" s="31"/>
      <c r="M75" s="31"/>
      <c r="N75" s="31"/>
      <c r="O75" s="31"/>
      <c r="P75" s="31"/>
      <c r="Q75" s="31"/>
      <c r="R75" s="31"/>
      <c r="S75" s="31"/>
      <c r="T75" s="31"/>
      <c r="U75" s="31"/>
      <c r="V75" s="31"/>
      <c r="W75" s="31"/>
      <c r="X75" s="31"/>
      <c r="Y75" s="31"/>
      <c r="Z75" s="31"/>
      <c r="AA75" s="153"/>
      <c r="AB75" s="31"/>
      <c r="AC75" s="27"/>
      <c r="AD75" s="27"/>
      <c r="AE75" s="27"/>
      <c r="AF75" s="27"/>
      <c r="AG75" s="27"/>
      <c r="AH75" s="27"/>
      <c r="AI75" s="11" t="s">
        <v>10</v>
      </c>
      <c r="AJ75" s="20">
        <f>((AJ72-AJ71)*2/5)+AJ71</f>
        <v>104</v>
      </c>
      <c r="AK75" s="7"/>
      <c r="AL75" s="8"/>
      <c r="AM75" s="7">
        <v>50</v>
      </c>
      <c r="AN75" s="14">
        <v>0</v>
      </c>
      <c r="AO75" s="27"/>
      <c r="AP75" s="27"/>
      <c r="AQ75" s="27"/>
      <c r="AR75" s="27"/>
      <c r="AS75" s="27"/>
      <c r="AT75" s="27"/>
      <c r="AU75" s="27"/>
      <c r="AV75" s="27"/>
      <c r="AW75" s="27"/>
      <c r="AX75" s="27"/>
      <c r="AY75" s="27"/>
      <c r="AZ75" s="27"/>
    </row>
    <row r="76" spans="1:52" s="30" customFormat="1" x14ac:dyDescent="0.45">
      <c r="A76" s="113"/>
      <c r="B76" s="31"/>
      <c r="C76" s="152"/>
      <c r="D76" s="31"/>
      <c r="E76" s="31"/>
      <c r="F76" s="31"/>
      <c r="G76" s="31"/>
      <c r="H76" s="31"/>
      <c r="I76" s="31"/>
      <c r="J76" s="31"/>
      <c r="K76" s="31"/>
      <c r="L76" s="31"/>
      <c r="M76" s="31"/>
      <c r="N76" s="31"/>
      <c r="O76" s="31"/>
      <c r="P76" s="31"/>
      <c r="Q76" s="31"/>
      <c r="R76" s="31"/>
      <c r="S76" s="31"/>
      <c r="T76" s="31"/>
      <c r="U76" s="31"/>
      <c r="V76" s="31"/>
      <c r="W76" s="31"/>
      <c r="X76" s="31"/>
      <c r="Y76" s="31"/>
      <c r="Z76" s="31"/>
      <c r="AA76" s="153"/>
      <c r="AB76" s="31"/>
      <c r="AC76" s="27"/>
      <c r="AD76" s="27"/>
      <c r="AE76" s="27"/>
      <c r="AF76" s="27"/>
      <c r="AG76" s="27"/>
      <c r="AH76" s="27"/>
      <c r="AI76" s="11" t="s">
        <v>11</v>
      </c>
      <c r="AJ76" s="20">
        <f>((AJ72-AJ71)*3/5) + AJ71</f>
        <v>116</v>
      </c>
      <c r="AK76" s="7"/>
      <c r="AL76" s="8"/>
      <c r="AM76" s="7"/>
      <c r="AN76" s="14"/>
      <c r="AO76" s="27"/>
      <c r="AP76" s="27"/>
      <c r="AQ76" s="27"/>
      <c r="AR76" s="27"/>
      <c r="AS76" s="27"/>
      <c r="AT76" s="27"/>
      <c r="AU76" s="27"/>
      <c r="AV76" s="27"/>
      <c r="AW76" s="27"/>
      <c r="AX76" s="27"/>
      <c r="AY76" s="27"/>
      <c r="AZ76" s="27"/>
    </row>
    <row r="77" spans="1:52" s="30" customFormat="1" x14ac:dyDescent="0.45">
      <c r="A77" s="113"/>
      <c r="B77" s="31"/>
      <c r="C77" s="152"/>
      <c r="D77" s="31"/>
      <c r="E77" s="31"/>
      <c r="F77" s="31"/>
      <c r="G77" s="31"/>
      <c r="H77" s="31"/>
      <c r="I77" s="31"/>
      <c r="J77" s="31"/>
      <c r="K77" s="31"/>
      <c r="L77" s="31"/>
      <c r="M77" s="31"/>
      <c r="N77" s="31"/>
      <c r="O77" s="31"/>
      <c r="P77" s="31"/>
      <c r="Q77" s="31"/>
      <c r="R77" s="31"/>
      <c r="S77" s="31"/>
      <c r="T77" s="31"/>
      <c r="U77" s="31"/>
      <c r="V77" s="31"/>
      <c r="W77" s="31"/>
      <c r="X77" s="31"/>
      <c r="Y77" s="31"/>
      <c r="Z77" s="31"/>
      <c r="AA77" s="153"/>
      <c r="AB77" s="31"/>
      <c r="AC77" s="27"/>
      <c r="AD77" s="27"/>
      <c r="AE77" s="27"/>
      <c r="AF77" s="27"/>
      <c r="AG77" s="27"/>
      <c r="AH77" s="27"/>
      <c r="AI77" s="16" t="s">
        <v>12</v>
      </c>
      <c r="AJ77" s="21">
        <f>((AJ72-AJ71)*4/5) + AJ71</f>
        <v>128</v>
      </c>
      <c r="AK77" s="17"/>
      <c r="AL77" s="18"/>
      <c r="AM77" s="17"/>
      <c r="AN77" s="19"/>
      <c r="AO77" s="27"/>
      <c r="AP77" s="27"/>
      <c r="AQ77" s="27"/>
      <c r="AR77" s="27"/>
      <c r="AS77" s="27"/>
      <c r="AT77" s="27"/>
      <c r="AU77" s="27"/>
      <c r="AV77" s="27"/>
      <c r="AW77" s="27"/>
      <c r="AX77" s="27"/>
      <c r="AY77" s="27"/>
      <c r="AZ77" s="27"/>
    </row>
    <row r="78" spans="1:52" s="30" customFormat="1" x14ac:dyDescent="0.45">
      <c r="A78" s="113"/>
      <c r="B78" s="31"/>
      <c r="C78" s="152"/>
      <c r="D78" s="31"/>
      <c r="E78" s="31"/>
      <c r="F78" s="31"/>
      <c r="G78" s="31"/>
      <c r="H78" s="31"/>
      <c r="I78" s="31"/>
      <c r="J78" s="31"/>
      <c r="K78" s="31"/>
      <c r="L78" s="31"/>
      <c r="M78" s="31"/>
      <c r="N78" s="31"/>
      <c r="O78" s="31"/>
      <c r="P78" s="31"/>
      <c r="Q78" s="31"/>
      <c r="R78" s="31"/>
      <c r="S78" s="31"/>
      <c r="T78" s="31"/>
      <c r="U78" s="31"/>
      <c r="V78" s="31"/>
      <c r="W78" s="31"/>
      <c r="X78" s="31"/>
      <c r="Y78" s="31"/>
      <c r="Z78" s="31"/>
      <c r="AA78" s="153"/>
      <c r="AB78" s="31"/>
      <c r="AC78" s="27"/>
      <c r="AD78" s="27"/>
      <c r="AE78" s="27"/>
      <c r="AF78" s="27"/>
      <c r="AG78" s="27"/>
      <c r="AH78" s="27"/>
      <c r="AI78" s="1"/>
      <c r="AJ78" s="1"/>
      <c r="AK78" s="1"/>
      <c r="AL78" s="1"/>
      <c r="AM78" s="1"/>
      <c r="AN78" s="1"/>
      <c r="AO78" s="27"/>
      <c r="AP78" s="27"/>
      <c r="AQ78" s="27"/>
      <c r="AR78" s="27"/>
      <c r="AS78" s="27"/>
      <c r="AT78" s="27"/>
      <c r="AU78" s="27"/>
      <c r="AV78" s="27"/>
      <c r="AW78" s="27"/>
      <c r="AX78" s="27"/>
      <c r="AY78" s="27"/>
      <c r="AZ78" s="27"/>
    </row>
    <row r="79" spans="1:52" s="30" customFormat="1" x14ac:dyDescent="0.45">
      <c r="A79" s="113"/>
      <c r="B79" s="31"/>
      <c r="C79" s="152"/>
      <c r="D79" s="31"/>
      <c r="E79" s="31"/>
      <c r="F79" s="31"/>
      <c r="G79" s="31"/>
      <c r="H79" s="31"/>
      <c r="I79" s="31"/>
      <c r="J79" s="31"/>
      <c r="K79" s="31"/>
      <c r="L79" s="31"/>
      <c r="M79" s="31"/>
      <c r="N79" s="31"/>
      <c r="O79" s="31"/>
      <c r="P79" s="31"/>
      <c r="Q79" s="31"/>
      <c r="R79" s="31"/>
      <c r="S79" s="31"/>
      <c r="T79" s="31"/>
      <c r="U79" s="31"/>
      <c r="V79" s="31"/>
      <c r="W79" s="31"/>
      <c r="X79" s="31"/>
      <c r="Y79" s="31"/>
      <c r="Z79" s="31"/>
      <c r="AA79" s="153"/>
      <c r="AB79" s="31"/>
      <c r="AC79" s="27"/>
      <c r="AD79" s="27"/>
      <c r="AE79" s="27"/>
      <c r="AF79" s="27"/>
      <c r="AG79" s="27"/>
      <c r="AH79" s="27"/>
      <c r="AI79" s="2" t="str">
        <f>C28</f>
        <v>Gastos com Pessoal (%)</v>
      </c>
      <c r="AJ79" s="3"/>
      <c r="AK79" s="3"/>
      <c r="AL79" s="4"/>
      <c r="AM79" s="25" t="s">
        <v>15</v>
      </c>
      <c r="AN79" s="5"/>
      <c r="AO79" s="27"/>
      <c r="AP79" s="2" t="str">
        <f>AI30</f>
        <v>Saldo de Caixa Médio R$ (x1.000)</v>
      </c>
      <c r="AQ79" s="3"/>
      <c r="AR79" s="3"/>
      <c r="AS79" s="4"/>
      <c r="AT79" s="25" t="s">
        <v>15</v>
      </c>
      <c r="AU79" s="5"/>
      <c r="AV79" s="27"/>
      <c r="AW79" s="27"/>
      <c r="AX79" s="27"/>
      <c r="AY79" s="27"/>
      <c r="AZ79" s="27"/>
    </row>
    <row r="80" spans="1:52" s="30" customFormat="1" x14ac:dyDescent="0.45">
      <c r="A80" s="113"/>
      <c r="B80" s="31"/>
      <c r="C80" s="149"/>
      <c r="D80" s="150"/>
      <c r="E80" s="150"/>
      <c r="F80" s="150"/>
      <c r="G80" s="150"/>
      <c r="H80" s="150"/>
      <c r="I80" s="150"/>
      <c r="J80" s="150"/>
      <c r="K80" s="150"/>
      <c r="L80" s="150"/>
      <c r="M80" s="150"/>
      <c r="N80" s="150"/>
      <c r="O80" s="150"/>
      <c r="P80" s="150"/>
      <c r="Q80" s="150"/>
      <c r="R80" s="150"/>
      <c r="S80" s="150"/>
      <c r="T80" s="150"/>
      <c r="U80" s="150"/>
      <c r="V80" s="150"/>
      <c r="W80" s="150"/>
      <c r="X80" s="150"/>
      <c r="Y80" s="150"/>
      <c r="Z80" s="150"/>
      <c r="AA80" s="151"/>
      <c r="AB80" s="31"/>
      <c r="AC80" s="27"/>
      <c r="AD80" s="27"/>
      <c r="AE80" s="27"/>
      <c r="AF80" s="27"/>
      <c r="AG80" s="27"/>
      <c r="AH80" s="27"/>
      <c r="AI80" s="6"/>
      <c r="AJ80" s="7"/>
      <c r="AK80" s="7"/>
      <c r="AL80" s="8"/>
      <c r="AM80" s="9"/>
      <c r="AN80" s="10"/>
      <c r="AO80" s="27"/>
      <c r="AP80" s="6"/>
      <c r="AQ80" s="7"/>
      <c r="AR80" s="7"/>
      <c r="AS80" s="8"/>
      <c r="AT80" s="9"/>
      <c r="AU80" s="10"/>
      <c r="AV80" s="27"/>
      <c r="AW80" s="27"/>
      <c r="AX80" s="27"/>
      <c r="AY80" s="27"/>
      <c r="AZ80" s="27"/>
    </row>
    <row r="81" spans="1:52" s="30" customFormat="1" x14ac:dyDescent="0.45">
      <c r="A81" s="113"/>
      <c r="B81" s="31"/>
      <c r="C81" s="152"/>
      <c r="D81" s="31"/>
      <c r="E81" s="31"/>
      <c r="F81" s="31"/>
      <c r="G81" s="31"/>
      <c r="H81" s="31"/>
      <c r="I81" s="31"/>
      <c r="J81" s="31"/>
      <c r="K81" s="31"/>
      <c r="L81" s="31"/>
      <c r="M81" s="31"/>
      <c r="N81" s="31"/>
      <c r="O81" s="31"/>
      <c r="P81" s="31"/>
      <c r="Q81" s="31"/>
      <c r="R81" s="31"/>
      <c r="S81" s="31"/>
      <c r="T81" s="31"/>
      <c r="U81" s="31"/>
      <c r="V81" s="31"/>
      <c r="W81" s="31"/>
      <c r="X81" s="31"/>
      <c r="Y81" s="31"/>
      <c r="Z81" s="31"/>
      <c r="AA81" s="153"/>
      <c r="AB81" s="31"/>
      <c r="AC81" s="27"/>
      <c r="AD81" s="27"/>
      <c r="AE81" s="27"/>
      <c r="AF81" s="27"/>
      <c r="AG81" s="27"/>
      <c r="AH81" s="27"/>
      <c r="AI81" s="11"/>
      <c r="AJ81" s="12" t="s">
        <v>0</v>
      </c>
      <c r="AK81" s="12" t="s">
        <v>1</v>
      </c>
      <c r="AL81" s="8"/>
      <c r="AM81" s="12" t="s">
        <v>2</v>
      </c>
      <c r="AN81" s="13" t="s">
        <v>3</v>
      </c>
      <c r="AO81" s="27"/>
      <c r="AP81" s="11"/>
      <c r="AQ81" s="12" t="s">
        <v>0</v>
      </c>
      <c r="AR81" s="12" t="s">
        <v>1</v>
      </c>
      <c r="AS81" s="8"/>
      <c r="AT81" s="12" t="s">
        <v>2</v>
      </c>
      <c r="AU81" s="13" t="s">
        <v>3</v>
      </c>
      <c r="AV81" s="27"/>
      <c r="AW81" s="27"/>
      <c r="AX81" s="27"/>
      <c r="AY81" s="27"/>
      <c r="AZ81" s="27"/>
    </row>
    <row r="82" spans="1:52" s="30" customFormat="1" x14ac:dyDescent="0.45">
      <c r="A82" s="113"/>
      <c r="B82" s="31"/>
      <c r="C82" s="152"/>
      <c r="D82" s="31"/>
      <c r="E82" s="31"/>
      <c r="F82" s="31"/>
      <c r="G82" s="31"/>
      <c r="H82" s="31"/>
      <c r="I82" s="31"/>
      <c r="J82" s="31"/>
      <c r="K82" s="31"/>
      <c r="L82" s="31"/>
      <c r="M82" s="31"/>
      <c r="N82" s="31"/>
      <c r="O82" s="31"/>
      <c r="P82" s="31"/>
      <c r="Q82" s="31"/>
      <c r="R82" s="31"/>
      <c r="S82" s="31"/>
      <c r="T82" s="31"/>
      <c r="U82" s="31"/>
      <c r="V82" s="31"/>
      <c r="W82" s="31"/>
      <c r="X82" s="31"/>
      <c r="Y82" s="31"/>
      <c r="Z82" s="31"/>
      <c r="AA82" s="153"/>
      <c r="AB82" s="31"/>
      <c r="AC82" s="27"/>
      <c r="AD82" s="27"/>
      <c r="AE82" s="27"/>
      <c r="AF82" s="27"/>
      <c r="AG82" s="27"/>
      <c r="AH82" s="27"/>
      <c r="AI82" s="6" t="s">
        <v>6</v>
      </c>
      <c r="AJ82" s="20">
        <f>'Dashboard Projeção'!AJ17</f>
        <v>10</v>
      </c>
      <c r="AK82" s="7">
        <v>0</v>
      </c>
      <c r="AL82" s="8"/>
      <c r="AM82" s="7" t="e">
        <f>50-(50*COS(RADIANS(AK84)))</f>
        <v>#DIV/0!</v>
      </c>
      <c r="AN82" s="14" t="e">
        <f>50*SIN(RADIANS(AK84))</f>
        <v>#DIV/0!</v>
      </c>
      <c r="AO82" s="27"/>
      <c r="AP82" s="6" t="s">
        <v>6</v>
      </c>
      <c r="AQ82" s="20">
        <f>AJ18</f>
        <v>-30</v>
      </c>
      <c r="AR82" s="7">
        <v>0</v>
      </c>
      <c r="AS82" s="8"/>
      <c r="AT82" s="7">
        <f>50-(50*COS(RADIANS(AR84)))</f>
        <v>50</v>
      </c>
      <c r="AU82" s="14">
        <f>50*SIN(RADIANS(AR84))</f>
        <v>50</v>
      </c>
      <c r="AV82" s="27"/>
      <c r="AW82" s="27"/>
      <c r="AX82" s="27"/>
      <c r="AY82" s="27"/>
      <c r="AZ82" s="27"/>
    </row>
    <row r="83" spans="1:52" s="30" customFormat="1" x14ac:dyDescent="0.45">
      <c r="A83" s="113"/>
      <c r="B83" s="31"/>
      <c r="C83" s="152"/>
      <c r="D83" s="31"/>
      <c r="E83" s="31"/>
      <c r="F83" s="31"/>
      <c r="G83" s="31"/>
      <c r="H83" s="31"/>
      <c r="I83" s="31"/>
      <c r="J83" s="31"/>
      <c r="K83" s="31"/>
      <c r="L83" s="31"/>
      <c r="M83" s="31"/>
      <c r="N83" s="31"/>
      <c r="O83" s="31"/>
      <c r="P83" s="31"/>
      <c r="Q83" s="31"/>
      <c r="R83" s="31"/>
      <c r="S83" s="31"/>
      <c r="T83" s="31"/>
      <c r="U83" s="31"/>
      <c r="V83" s="31"/>
      <c r="W83" s="31"/>
      <c r="X83" s="31"/>
      <c r="Y83" s="31"/>
      <c r="Z83" s="31"/>
      <c r="AA83" s="153"/>
      <c r="AB83" s="31"/>
      <c r="AC83" s="27"/>
      <c r="AD83" s="27"/>
      <c r="AE83" s="27"/>
      <c r="AF83" s="27"/>
      <c r="AG83" s="27"/>
      <c r="AH83" s="27"/>
      <c r="AI83" s="6" t="s">
        <v>7</v>
      </c>
      <c r="AJ83" s="20">
        <f>'Dashboard Projeção'!AK17</f>
        <v>60</v>
      </c>
      <c r="AK83" s="7">
        <v>180</v>
      </c>
      <c r="AL83" s="8"/>
      <c r="AM83" s="7" t="e">
        <f>50-(2*COS(RADIANS(AK84+90)))</f>
        <v>#DIV/0!</v>
      </c>
      <c r="AN83" s="14" t="e">
        <f>2*SIN(RADIANS(AK84+90))</f>
        <v>#DIV/0!</v>
      </c>
      <c r="AO83" s="27"/>
      <c r="AP83" s="6" t="s">
        <v>7</v>
      </c>
      <c r="AQ83" s="20">
        <f>AK18</f>
        <v>30</v>
      </c>
      <c r="AR83" s="7">
        <v>180</v>
      </c>
      <c r="AS83" s="8"/>
      <c r="AT83" s="7">
        <f>50-(2*COS(RADIANS(AR84+90)))</f>
        <v>52</v>
      </c>
      <c r="AU83" s="14">
        <f>2*SIN(RADIANS(AR84+90))</f>
        <v>2.45029690981724E-16</v>
      </c>
      <c r="AV83" s="27"/>
      <c r="AW83" s="27"/>
      <c r="AX83" s="27"/>
      <c r="AY83" s="27"/>
      <c r="AZ83" s="27"/>
    </row>
    <row r="84" spans="1:52" s="30" customFormat="1" x14ac:dyDescent="0.45">
      <c r="A84" s="113"/>
      <c r="B84" s="31"/>
      <c r="C84" s="152"/>
      <c r="D84" s="31"/>
      <c r="E84" s="31"/>
      <c r="F84" s="31"/>
      <c r="G84" s="31"/>
      <c r="H84" s="31"/>
      <c r="I84" s="31"/>
      <c r="J84" s="31"/>
      <c r="K84" s="31"/>
      <c r="L84" s="31"/>
      <c r="M84" s="31"/>
      <c r="N84" s="31"/>
      <c r="O84" s="31"/>
      <c r="P84" s="31"/>
      <c r="Q84" s="31"/>
      <c r="R84" s="31"/>
      <c r="S84" s="31"/>
      <c r="T84" s="31"/>
      <c r="U84" s="31"/>
      <c r="V84" s="31"/>
      <c r="W84" s="31"/>
      <c r="X84" s="31"/>
      <c r="Y84" s="31"/>
      <c r="Z84" s="31"/>
      <c r="AA84" s="153"/>
      <c r="AB84" s="31"/>
      <c r="AC84" s="27"/>
      <c r="AD84" s="27"/>
      <c r="AE84" s="27"/>
      <c r="AF84" s="27"/>
      <c r="AG84" s="27"/>
      <c r="AH84" s="27"/>
      <c r="AI84" s="6" t="s">
        <v>8</v>
      </c>
      <c r="AJ84" s="15" t="e">
        <f>AA28</f>
        <v>#DIV/0!</v>
      </c>
      <c r="AK84" s="7" t="e">
        <f>((AJ84-AJ82)/(AJ83-AJ82))*180</f>
        <v>#DIV/0!</v>
      </c>
      <c r="AL84" s="8"/>
      <c r="AM84" s="7" t="e">
        <f>50-(2*COS(RADIANS(AK84-90)))</f>
        <v>#DIV/0!</v>
      </c>
      <c r="AN84" s="14" t="e">
        <f>2*SIN(RADIANS(AK84-90))</f>
        <v>#DIV/0!</v>
      </c>
      <c r="AO84" s="27"/>
      <c r="AP84" s="6" t="s">
        <v>8</v>
      </c>
      <c r="AQ84" s="15">
        <f>AA30</f>
        <v>0</v>
      </c>
      <c r="AR84" s="7">
        <f>((AQ84-AQ82)/(AQ83-AQ82))*180</f>
        <v>90</v>
      </c>
      <c r="AS84" s="8"/>
      <c r="AT84" s="7">
        <f>50-(2*COS(RADIANS(AR84-90)))</f>
        <v>48</v>
      </c>
      <c r="AU84" s="14">
        <f>2*SIN(RADIANS(AR84-90))</f>
        <v>0</v>
      </c>
      <c r="AV84" s="27"/>
      <c r="AW84" s="27"/>
      <c r="AX84" s="27"/>
      <c r="AY84" s="27"/>
      <c r="AZ84" s="27"/>
    </row>
    <row r="85" spans="1:52" s="30" customFormat="1" x14ac:dyDescent="0.45">
      <c r="A85" s="113"/>
      <c r="B85" s="31"/>
      <c r="C85" s="152"/>
      <c r="D85" s="31"/>
      <c r="E85" s="31"/>
      <c r="F85" s="31"/>
      <c r="G85" s="31"/>
      <c r="H85" s="31"/>
      <c r="I85" s="31"/>
      <c r="J85" s="31"/>
      <c r="K85" s="31"/>
      <c r="L85" s="31"/>
      <c r="M85" s="31"/>
      <c r="N85" s="31"/>
      <c r="O85" s="31"/>
      <c r="P85" s="31"/>
      <c r="Q85" s="31"/>
      <c r="R85" s="31"/>
      <c r="S85" s="31"/>
      <c r="T85" s="31"/>
      <c r="U85" s="31"/>
      <c r="V85" s="31"/>
      <c r="W85" s="31"/>
      <c r="X85" s="31"/>
      <c r="Y85" s="31"/>
      <c r="Z85" s="31"/>
      <c r="AA85" s="153"/>
      <c r="AB85" s="31"/>
      <c r="AC85" s="27"/>
      <c r="AD85" s="27"/>
      <c r="AE85" s="27"/>
      <c r="AF85" s="27"/>
      <c r="AG85" s="27"/>
      <c r="AH85" s="27"/>
      <c r="AI85" s="11" t="s">
        <v>9</v>
      </c>
      <c r="AJ85" s="20">
        <f>((AJ83-AJ82)/5)+AJ82</f>
        <v>20</v>
      </c>
      <c r="AK85" s="7"/>
      <c r="AL85" s="8"/>
      <c r="AM85" s="7" t="e">
        <f>AM82</f>
        <v>#DIV/0!</v>
      </c>
      <c r="AN85" s="14" t="e">
        <f>AN82</f>
        <v>#DIV/0!</v>
      </c>
      <c r="AO85" s="27"/>
      <c r="AP85" s="11" t="s">
        <v>9</v>
      </c>
      <c r="AQ85" s="20">
        <f>((AQ83-AQ82)/5)+AQ82</f>
        <v>-18</v>
      </c>
      <c r="AR85" s="7"/>
      <c r="AS85" s="8"/>
      <c r="AT85" s="7">
        <f>AT82</f>
        <v>50</v>
      </c>
      <c r="AU85" s="14">
        <f>AU82</f>
        <v>50</v>
      </c>
      <c r="AV85" s="27"/>
      <c r="AW85" s="27"/>
      <c r="AX85" s="27"/>
      <c r="AY85" s="27"/>
      <c r="AZ85" s="27"/>
    </row>
    <row r="86" spans="1:52" s="30" customFormat="1" x14ac:dyDescent="0.45">
      <c r="A86" s="113"/>
      <c r="B86" s="31"/>
      <c r="C86" s="152"/>
      <c r="D86" s="31"/>
      <c r="E86" s="31"/>
      <c r="F86" s="31"/>
      <c r="G86" s="31"/>
      <c r="H86" s="31"/>
      <c r="I86" s="31"/>
      <c r="J86" s="31"/>
      <c r="K86" s="31"/>
      <c r="L86" s="31"/>
      <c r="M86" s="31"/>
      <c r="N86" s="31"/>
      <c r="O86" s="31"/>
      <c r="P86" s="31"/>
      <c r="Q86" s="31"/>
      <c r="R86" s="31"/>
      <c r="S86" s="31"/>
      <c r="T86" s="31"/>
      <c r="U86" s="31"/>
      <c r="V86" s="31"/>
      <c r="W86" s="31"/>
      <c r="X86" s="31"/>
      <c r="Y86" s="31"/>
      <c r="Z86" s="31"/>
      <c r="AA86" s="153"/>
      <c r="AB86" s="31"/>
      <c r="AC86" s="27"/>
      <c r="AD86" s="27"/>
      <c r="AE86" s="27"/>
      <c r="AF86" s="27"/>
      <c r="AG86" s="27"/>
      <c r="AH86" s="27"/>
      <c r="AI86" s="11" t="s">
        <v>10</v>
      </c>
      <c r="AJ86" s="20">
        <f>((AJ83-AJ82)*2/5)+AJ82</f>
        <v>30</v>
      </c>
      <c r="AK86" s="7"/>
      <c r="AL86" s="8"/>
      <c r="AM86" s="7">
        <v>50</v>
      </c>
      <c r="AN86" s="14">
        <v>0</v>
      </c>
      <c r="AO86" s="27"/>
      <c r="AP86" s="11" t="s">
        <v>10</v>
      </c>
      <c r="AQ86" s="20">
        <f>((AQ83-AQ82)*2/5)+AQ82</f>
        <v>-6</v>
      </c>
      <c r="AR86" s="7"/>
      <c r="AS86" s="8"/>
      <c r="AT86" s="7">
        <v>50</v>
      </c>
      <c r="AU86" s="14">
        <v>0</v>
      </c>
      <c r="AV86" s="27"/>
      <c r="AW86" s="27"/>
      <c r="AX86" s="27"/>
      <c r="AY86" s="27"/>
      <c r="AZ86" s="27"/>
    </row>
    <row r="87" spans="1:52" s="30" customFormat="1" x14ac:dyDescent="0.45">
      <c r="A87" s="113"/>
      <c r="B87" s="31"/>
      <c r="C87" s="152"/>
      <c r="D87" s="31"/>
      <c r="E87" s="31"/>
      <c r="F87" s="31"/>
      <c r="G87" s="31"/>
      <c r="H87" s="31"/>
      <c r="I87" s="31"/>
      <c r="J87" s="31"/>
      <c r="K87" s="31"/>
      <c r="L87" s="31"/>
      <c r="M87" s="31"/>
      <c r="N87" s="31"/>
      <c r="O87" s="31"/>
      <c r="P87" s="31"/>
      <c r="Q87" s="31"/>
      <c r="R87" s="31"/>
      <c r="S87" s="31"/>
      <c r="T87" s="31"/>
      <c r="U87" s="31"/>
      <c r="V87" s="31"/>
      <c r="W87" s="31"/>
      <c r="X87" s="31"/>
      <c r="Y87" s="31"/>
      <c r="Z87" s="31"/>
      <c r="AA87" s="153"/>
      <c r="AB87" s="31"/>
      <c r="AC87" s="27"/>
      <c r="AD87" s="27"/>
      <c r="AE87" s="27"/>
      <c r="AF87" s="27"/>
      <c r="AG87" s="27"/>
      <c r="AH87" s="27"/>
      <c r="AI87" s="11" t="s">
        <v>11</v>
      </c>
      <c r="AJ87" s="20">
        <f>((AJ83-AJ82)*3/5) + AJ82</f>
        <v>40</v>
      </c>
      <c r="AK87" s="7"/>
      <c r="AL87" s="8"/>
      <c r="AM87" s="7"/>
      <c r="AN87" s="14"/>
      <c r="AO87" s="27"/>
      <c r="AP87" s="11" t="s">
        <v>11</v>
      </c>
      <c r="AQ87" s="20">
        <f>((AQ83-AQ82)*3/5) + AQ82</f>
        <v>6</v>
      </c>
      <c r="AR87" s="7"/>
      <c r="AS87" s="8"/>
      <c r="AT87" s="7"/>
      <c r="AU87" s="14"/>
      <c r="AV87" s="27"/>
      <c r="AW87" s="27"/>
      <c r="AX87" s="27"/>
      <c r="AY87" s="27"/>
      <c r="AZ87" s="27"/>
    </row>
    <row r="88" spans="1:52" s="30" customFormat="1" x14ac:dyDescent="0.45">
      <c r="A88" s="113"/>
      <c r="B88" s="31"/>
      <c r="C88" s="152"/>
      <c r="D88" s="31"/>
      <c r="E88" s="31"/>
      <c r="F88" s="31"/>
      <c r="G88" s="31"/>
      <c r="H88" s="31"/>
      <c r="I88" s="31"/>
      <c r="J88" s="31"/>
      <c r="K88" s="31"/>
      <c r="L88" s="31"/>
      <c r="M88" s="31"/>
      <c r="N88" s="31"/>
      <c r="O88" s="31"/>
      <c r="P88" s="31"/>
      <c r="Q88" s="31"/>
      <c r="R88" s="31"/>
      <c r="S88" s="31"/>
      <c r="T88" s="31"/>
      <c r="U88" s="31"/>
      <c r="V88" s="31"/>
      <c r="W88" s="31"/>
      <c r="X88" s="31"/>
      <c r="Y88" s="31"/>
      <c r="Z88" s="31"/>
      <c r="AA88" s="153"/>
      <c r="AB88" s="31"/>
      <c r="AC88" s="27"/>
      <c r="AD88" s="27"/>
      <c r="AE88" s="27"/>
      <c r="AF88" s="27"/>
      <c r="AG88" s="27"/>
      <c r="AH88" s="27"/>
      <c r="AI88" s="16" t="s">
        <v>12</v>
      </c>
      <c r="AJ88" s="21">
        <f>((AJ83-AJ82)*4/5) + AJ82</f>
        <v>50</v>
      </c>
      <c r="AK88" s="17"/>
      <c r="AL88" s="18"/>
      <c r="AM88" s="17"/>
      <c r="AN88" s="19"/>
      <c r="AO88" s="27"/>
      <c r="AP88" s="16" t="s">
        <v>12</v>
      </c>
      <c r="AQ88" s="21">
        <f>((AQ83-AQ82)*4/5) + AQ82</f>
        <v>18</v>
      </c>
      <c r="AR88" s="17"/>
      <c r="AS88" s="18"/>
      <c r="AT88" s="17"/>
      <c r="AU88" s="19"/>
      <c r="AV88" s="27"/>
      <c r="AW88" s="27"/>
      <c r="AX88" s="27"/>
      <c r="AY88" s="27"/>
      <c r="AZ88" s="27"/>
    </row>
    <row r="89" spans="1:52" s="30" customFormat="1" x14ac:dyDescent="0.45">
      <c r="A89" s="113"/>
      <c r="B89" s="31"/>
      <c r="C89" s="152"/>
      <c r="D89" s="31"/>
      <c r="E89" s="31"/>
      <c r="F89" s="31"/>
      <c r="G89" s="31"/>
      <c r="H89" s="31"/>
      <c r="I89" s="31"/>
      <c r="J89" s="31"/>
      <c r="K89" s="31"/>
      <c r="L89" s="31"/>
      <c r="M89" s="31"/>
      <c r="N89" s="31"/>
      <c r="O89" s="31"/>
      <c r="P89" s="31"/>
      <c r="Q89" s="31"/>
      <c r="R89" s="31"/>
      <c r="S89" s="31"/>
      <c r="T89" s="31"/>
      <c r="U89" s="31"/>
      <c r="V89" s="31"/>
      <c r="W89" s="31"/>
      <c r="X89" s="31"/>
      <c r="Y89" s="31"/>
      <c r="Z89" s="31"/>
      <c r="AA89" s="153"/>
      <c r="AB89" s="31"/>
      <c r="AC89" s="27"/>
      <c r="AD89" s="27"/>
      <c r="AE89" s="27"/>
      <c r="AF89" s="27"/>
      <c r="AG89" s="27"/>
      <c r="AH89" s="27"/>
      <c r="AI89" s="1"/>
      <c r="AJ89" s="1"/>
      <c r="AK89" s="1"/>
      <c r="AL89" s="1"/>
      <c r="AM89" s="1"/>
      <c r="AN89" s="1"/>
      <c r="AO89" s="27"/>
      <c r="AP89" s="27"/>
      <c r="AQ89" s="27"/>
      <c r="AR89" s="27"/>
      <c r="AS89" s="27"/>
      <c r="AT89" s="27"/>
      <c r="AU89" s="27"/>
      <c r="AV89" s="27"/>
      <c r="AW89" s="27"/>
      <c r="AX89" s="27"/>
      <c r="AY89" s="27"/>
      <c r="AZ89" s="27"/>
    </row>
    <row r="90" spans="1:52" s="30" customFormat="1" x14ac:dyDescent="0.45">
      <c r="A90" s="113"/>
      <c r="B90" s="31"/>
      <c r="C90" s="152"/>
      <c r="D90" s="31"/>
      <c r="E90" s="31"/>
      <c r="F90" s="31"/>
      <c r="G90" s="31"/>
      <c r="H90" s="31"/>
      <c r="I90" s="31"/>
      <c r="J90" s="31"/>
      <c r="K90" s="31"/>
      <c r="L90" s="31"/>
      <c r="M90" s="31"/>
      <c r="N90" s="31"/>
      <c r="O90" s="31"/>
      <c r="P90" s="31"/>
      <c r="Q90" s="31"/>
      <c r="R90" s="31"/>
      <c r="S90" s="31"/>
      <c r="T90" s="31"/>
      <c r="U90" s="31"/>
      <c r="V90" s="31"/>
      <c r="W90" s="31"/>
      <c r="X90" s="31"/>
      <c r="Y90" s="31"/>
      <c r="Z90" s="31"/>
      <c r="AA90" s="153"/>
      <c r="AB90" s="31"/>
      <c r="AC90" s="27"/>
      <c r="AD90" s="27"/>
      <c r="AE90" s="27"/>
      <c r="AF90" s="27"/>
      <c r="AG90" s="27"/>
      <c r="AH90" s="27"/>
      <c r="AI90" s="1"/>
      <c r="AJ90" s="1"/>
      <c r="AK90" s="1"/>
      <c r="AL90" s="1"/>
      <c r="AM90" s="1"/>
      <c r="AN90" s="1"/>
      <c r="AO90" s="27"/>
      <c r="AP90" s="27"/>
      <c r="AQ90" s="27"/>
      <c r="AR90" s="27"/>
      <c r="AS90" s="27"/>
      <c r="AT90" s="27"/>
      <c r="AU90" s="27"/>
      <c r="AV90" s="27"/>
      <c r="AW90" s="27"/>
      <c r="AX90" s="27"/>
      <c r="AY90" s="27"/>
      <c r="AZ90" s="27"/>
    </row>
    <row r="91" spans="1:52" s="30" customFormat="1" x14ac:dyDescent="0.45">
      <c r="A91" s="113"/>
      <c r="B91" s="31"/>
      <c r="C91" s="152"/>
      <c r="D91" s="31"/>
      <c r="E91" s="31"/>
      <c r="F91" s="31"/>
      <c r="G91" s="31"/>
      <c r="H91" s="31"/>
      <c r="I91" s="31"/>
      <c r="J91" s="31"/>
      <c r="K91" s="31"/>
      <c r="L91" s="31"/>
      <c r="M91" s="31"/>
      <c r="N91" s="31"/>
      <c r="O91" s="31"/>
      <c r="P91" s="31"/>
      <c r="Q91" s="31"/>
      <c r="R91" s="31"/>
      <c r="S91" s="31"/>
      <c r="T91" s="31"/>
      <c r="U91" s="31"/>
      <c r="V91" s="31"/>
      <c r="W91" s="31"/>
      <c r="X91" s="31"/>
      <c r="Y91" s="31"/>
      <c r="Z91" s="31"/>
      <c r="AA91" s="153"/>
      <c r="AB91" s="31"/>
      <c r="AC91" s="27"/>
      <c r="AD91" s="27"/>
      <c r="AE91" s="27"/>
      <c r="AF91" s="27"/>
      <c r="AG91" s="27"/>
      <c r="AH91" s="27"/>
      <c r="AI91" s="1"/>
      <c r="AJ91" s="1"/>
      <c r="AK91" s="1"/>
      <c r="AL91" s="1"/>
      <c r="AM91" s="1"/>
      <c r="AN91" s="1"/>
      <c r="AO91" s="27"/>
      <c r="AP91" s="27"/>
      <c r="AQ91" s="27"/>
      <c r="AR91" s="27"/>
      <c r="AS91" s="27"/>
      <c r="AT91" s="27"/>
      <c r="AU91" s="27"/>
      <c r="AV91" s="27"/>
      <c r="AW91" s="27"/>
      <c r="AX91" s="27"/>
      <c r="AY91" s="27"/>
      <c r="AZ91" s="27"/>
    </row>
    <row r="92" spans="1:52" s="30" customFormat="1" x14ac:dyDescent="0.45">
      <c r="A92" s="113"/>
      <c r="B92" s="31"/>
      <c r="C92" s="152"/>
      <c r="D92" s="31"/>
      <c r="E92" s="31"/>
      <c r="F92" s="31"/>
      <c r="G92" s="31"/>
      <c r="H92" s="31"/>
      <c r="I92" s="31"/>
      <c r="J92" s="31"/>
      <c r="K92" s="31"/>
      <c r="L92" s="31"/>
      <c r="M92" s="31"/>
      <c r="N92" s="31"/>
      <c r="O92" s="31"/>
      <c r="P92" s="31"/>
      <c r="Q92" s="31"/>
      <c r="R92" s="31"/>
      <c r="S92" s="31"/>
      <c r="T92" s="31"/>
      <c r="U92" s="31"/>
      <c r="V92" s="31"/>
      <c r="W92" s="31"/>
      <c r="X92" s="31"/>
      <c r="Y92" s="31"/>
      <c r="Z92" s="31"/>
      <c r="AA92" s="153"/>
      <c r="AB92" s="31"/>
      <c r="AC92" s="27"/>
      <c r="AD92" s="27"/>
      <c r="AE92" s="27"/>
      <c r="AF92" s="27"/>
      <c r="AG92" s="27"/>
      <c r="AH92" s="27"/>
      <c r="AI92" s="1"/>
      <c r="AJ92" s="1"/>
      <c r="AK92" s="1"/>
      <c r="AL92" s="1"/>
      <c r="AM92" s="1"/>
      <c r="AN92" s="1"/>
      <c r="AO92" s="27"/>
      <c r="AP92" s="27"/>
      <c r="AQ92" s="27"/>
      <c r="AR92" s="27"/>
      <c r="AS92" s="27"/>
      <c r="AT92" s="27"/>
      <c r="AU92" s="27"/>
      <c r="AV92" s="27"/>
      <c r="AW92" s="27"/>
      <c r="AX92" s="27"/>
      <c r="AY92" s="27"/>
      <c r="AZ92" s="27"/>
    </row>
    <row r="93" spans="1:52" s="30" customFormat="1" x14ac:dyDescent="0.45">
      <c r="A93" s="113"/>
      <c r="B93" s="31"/>
      <c r="C93" s="152"/>
      <c r="D93" s="31"/>
      <c r="E93" s="31"/>
      <c r="F93" s="31"/>
      <c r="G93" s="31"/>
      <c r="H93" s="31"/>
      <c r="I93" s="31"/>
      <c r="J93" s="31"/>
      <c r="K93" s="31"/>
      <c r="L93" s="31"/>
      <c r="M93" s="31"/>
      <c r="N93" s="31"/>
      <c r="O93" s="31"/>
      <c r="P93" s="31"/>
      <c r="Q93" s="31"/>
      <c r="R93" s="31"/>
      <c r="S93" s="31"/>
      <c r="T93" s="31"/>
      <c r="U93" s="31"/>
      <c r="V93" s="31"/>
      <c r="W93" s="31"/>
      <c r="X93" s="31"/>
      <c r="Y93" s="31"/>
      <c r="Z93" s="31"/>
      <c r="AA93" s="153"/>
      <c r="AB93" s="31"/>
      <c r="AC93" s="27"/>
      <c r="AD93" s="27"/>
      <c r="AE93" s="27"/>
      <c r="AF93" s="27"/>
      <c r="AG93" s="27"/>
      <c r="AH93" s="27"/>
      <c r="AI93" s="1"/>
      <c r="AJ93" s="1"/>
      <c r="AK93" s="1"/>
      <c r="AL93" s="1"/>
      <c r="AM93" s="1"/>
      <c r="AN93" s="1"/>
      <c r="AO93" s="27"/>
      <c r="AP93" s="27"/>
      <c r="AQ93" s="27"/>
      <c r="AR93" s="27"/>
      <c r="AS93" s="27"/>
      <c r="AT93" s="27"/>
      <c r="AU93" s="27"/>
      <c r="AV93" s="27"/>
      <c r="AW93" s="27"/>
      <c r="AX93" s="27"/>
      <c r="AY93" s="27"/>
      <c r="AZ93" s="27"/>
    </row>
    <row r="94" spans="1:52" s="30" customFormat="1" x14ac:dyDescent="0.45">
      <c r="A94" s="113"/>
      <c r="B94" s="31"/>
      <c r="C94" s="152"/>
      <c r="D94" s="31"/>
      <c r="E94" s="31"/>
      <c r="F94" s="31"/>
      <c r="G94" s="31"/>
      <c r="H94" s="31"/>
      <c r="I94" s="31"/>
      <c r="J94" s="31"/>
      <c r="K94" s="31"/>
      <c r="L94" s="31"/>
      <c r="M94" s="31"/>
      <c r="N94" s="31"/>
      <c r="O94" s="31"/>
      <c r="P94" s="31"/>
      <c r="Q94" s="31"/>
      <c r="R94" s="31"/>
      <c r="S94" s="31"/>
      <c r="T94" s="31"/>
      <c r="U94" s="31"/>
      <c r="V94" s="31"/>
      <c r="W94" s="31"/>
      <c r="X94" s="31"/>
      <c r="Y94" s="31"/>
      <c r="Z94" s="31"/>
      <c r="AA94" s="153"/>
      <c r="AB94" s="31"/>
      <c r="AC94" s="27"/>
      <c r="AD94" s="27"/>
      <c r="AE94" s="27"/>
      <c r="AF94" s="27"/>
      <c r="AG94" s="27"/>
      <c r="AH94" s="27"/>
      <c r="AI94" s="1"/>
      <c r="AJ94" s="1"/>
      <c r="AK94" s="1"/>
      <c r="AL94" s="1"/>
      <c r="AM94" s="1"/>
      <c r="AN94" s="1"/>
      <c r="AO94" s="27"/>
      <c r="AP94" s="27"/>
      <c r="AQ94" s="27"/>
      <c r="AR94" s="27"/>
      <c r="AS94" s="27"/>
      <c r="AT94" s="27"/>
      <c r="AU94" s="27"/>
      <c r="AV94" s="27"/>
      <c r="AW94" s="27"/>
      <c r="AX94" s="27"/>
      <c r="AY94" s="27"/>
      <c r="AZ94" s="27"/>
    </row>
    <row r="95" spans="1:52" s="30" customFormat="1" x14ac:dyDescent="0.45">
      <c r="A95" s="113"/>
      <c r="B95" s="31"/>
      <c r="C95" s="154"/>
      <c r="D95" s="155"/>
      <c r="E95" s="155"/>
      <c r="F95" s="155"/>
      <c r="G95" s="155"/>
      <c r="H95" s="155"/>
      <c r="I95" s="155"/>
      <c r="J95" s="155"/>
      <c r="K95" s="155"/>
      <c r="L95" s="155"/>
      <c r="M95" s="155"/>
      <c r="N95" s="155"/>
      <c r="O95" s="155"/>
      <c r="P95" s="155"/>
      <c r="Q95" s="155"/>
      <c r="R95" s="155"/>
      <c r="S95" s="155"/>
      <c r="T95" s="155"/>
      <c r="U95" s="155"/>
      <c r="V95" s="155"/>
      <c r="W95" s="155"/>
      <c r="X95" s="155"/>
      <c r="Y95" s="155"/>
      <c r="Z95" s="155"/>
      <c r="AA95" s="156"/>
      <c r="AB95" s="31"/>
      <c r="AC95" s="27"/>
      <c r="AD95" s="27"/>
      <c r="AE95" s="27"/>
      <c r="AF95" s="27"/>
      <c r="AG95" s="27"/>
      <c r="AH95" s="27"/>
      <c r="AI95" s="1"/>
      <c r="AJ95" s="1"/>
      <c r="AK95" s="1"/>
      <c r="AL95" s="1"/>
      <c r="AM95" s="1"/>
      <c r="AN95" s="1"/>
      <c r="AO95" s="27"/>
      <c r="AP95" s="27"/>
      <c r="AQ95" s="27"/>
      <c r="AR95" s="27"/>
      <c r="AS95" s="27"/>
      <c r="AT95" s="27"/>
      <c r="AU95" s="27"/>
      <c r="AV95" s="27"/>
      <c r="AW95" s="27"/>
      <c r="AX95" s="27"/>
      <c r="AY95" s="27"/>
      <c r="AZ95" s="27"/>
    </row>
    <row r="96" spans="1:52" ht="6" customHeight="1" x14ac:dyDescent="0.45">
      <c r="B96" s="137"/>
      <c r="C96" s="137"/>
      <c r="D96" s="137"/>
      <c r="E96" s="137"/>
      <c r="F96" s="137"/>
      <c r="G96" s="137"/>
      <c r="H96" s="137"/>
      <c r="I96" s="137"/>
      <c r="J96" s="137"/>
      <c r="K96" s="137"/>
      <c r="L96" s="137"/>
      <c r="M96" s="137"/>
      <c r="N96" s="137"/>
      <c r="O96" s="137"/>
      <c r="P96" s="137"/>
      <c r="Q96" s="137"/>
      <c r="R96" s="137"/>
      <c r="S96" s="137"/>
      <c r="T96" s="137"/>
      <c r="U96" s="137"/>
      <c r="V96" s="137"/>
      <c r="W96" s="137"/>
      <c r="X96" s="137"/>
      <c r="Y96" s="137"/>
      <c r="Z96" s="137"/>
      <c r="AA96" s="137"/>
      <c r="AB96" s="137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</row>
    <row r="97" spans="3:52" x14ac:dyDescent="0.45">
      <c r="C97" s="137"/>
      <c r="D97" s="137"/>
      <c r="E97" s="137"/>
      <c r="F97" s="137"/>
      <c r="G97" s="137"/>
      <c r="H97" s="137"/>
      <c r="I97" s="137"/>
      <c r="J97" s="137"/>
      <c r="K97" s="137"/>
      <c r="L97" s="137"/>
      <c r="M97" s="137"/>
      <c r="N97" s="137"/>
      <c r="O97" s="137"/>
      <c r="P97" s="137"/>
      <c r="Q97" s="137"/>
      <c r="R97" s="137"/>
      <c r="S97" s="137"/>
      <c r="T97" s="137"/>
      <c r="U97" s="137"/>
      <c r="V97" s="137"/>
      <c r="W97" s="137"/>
      <c r="X97" s="137"/>
      <c r="Y97" s="137"/>
      <c r="Z97" s="137"/>
      <c r="AA97" s="137"/>
      <c r="AB97" s="137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</row>
    <row r="98" spans="3:52" x14ac:dyDescent="0.45">
      <c r="C98" s="137"/>
      <c r="D98" s="137"/>
      <c r="E98" s="137"/>
      <c r="F98" s="137"/>
      <c r="G98" s="137"/>
      <c r="H98" s="137"/>
      <c r="I98" s="137"/>
      <c r="J98" s="137"/>
      <c r="K98" s="137"/>
      <c r="L98" s="137"/>
      <c r="M98" s="137"/>
      <c r="N98" s="137"/>
      <c r="O98" s="137"/>
      <c r="P98" s="137"/>
      <c r="Q98" s="137"/>
      <c r="R98" s="137"/>
      <c r="S98" s="137"/>
      <c r="T98" s="137"/>
      <c r="U98" s="137"/>
      <c r="V98" s="137"/>
      <c r="W98" s="137"/>
      <c r="X98" s="137"/>
      <c r="Y98" s="137"/>
      <c r="Z98" s="137"/>
      <c r="AA98" s="137"/>
      <c r="AB98" s="137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</row>
    <row r="99" spans="3:52" x14ac:dyDescent="0.45">
      <c r="C99" s="137"/>
      <c r="D99" s="137"/>
      <c r="E99" s="137"/>
      <c r="F99" s="137"/>
      <c r="G99" s="137"/>
      <c r="H99" s="137"/>
      <c r="I99" s="137"/>
      <c r="J99" s="137"/>
      <c r="K99" s="137"/>
      <c r="L99" s="137"/>
      <c r="M99" s="137"/>
      <c r="N99" s="137"/>
      <c r="O99" s="137"/>
      <c r="P99" s="137"/>
      <c r="Q99" s="137"/>
      <c r="R99" s="137"/>
      <c r="S99" s="137"/>
      <c r="T99" s="137"/>
      <c r="U99" s="137"/>
      <c r="V99" s="137"/>
      <c r="W99" s="137"/>
      <c r="X99" s="137"/>
      <c r="Y99" s="137"/>
      <c r="Z99" s="137"/>
      <c r="AA99" s="137"/>
      <c r="AB99" s="137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</row>
    <row r="100" spans="3:52" x14ac:dyDescent="0.45">
      <c r="C100" s="137"/>
      <c r="D100" s="137"/>
      <c r="E100" s="137"/>
      <c r="F100" s="137"/>
      <c r="G100" s="137"/>
      <c r="H100" s="137"/>
      <c r="I100" s="137"/>
      <c r="J100" s="137"/>
      <c r="K100" s="137"/>
      <c r="L100" s="137"/>
      <c r="M100" s="137"/>
      <c r="N100" s="137"/>
      <c r="O100" s="137"/>
      <c r="P100" s="137"/>
      <c r="Q100" s="137"/>
      <c r="R100" s="137"/>
      <c r="S100" s="137"/>
      <c r="T100" s="137"/>
      <c r="U100" s="137"/>
      <c r="V100" s="137"/>
      <c r="W100" s="137"/>
      <c r="X100" s="137"/>
      <c r="Y100" s="137"/>
      <c r="Z100" s="137"/>
      <c r="AA100" s="137"/>
      <c r="AB100" s="137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</row>
    <row r="101" spans="3:52" x14ac:dyDescent="0.45">
      <c r="C101" s="137"/>
      <c r="D101" s="137"/>
      <c r="E101" s="137"/>
      <c r="F101" s="137"/>
      <c r="G101" s="137"/>
      <c r="H101" s="137"/>
      <c r="I101" s="137"/>
      <c r="J101" s="137"/>
      <c r="K101" s="137"/>
      <c r="L101" s="137"/>
      <c r="M101" s="137"/>
      <c r="N101" s="137"/>
      <c r="O101" s="137"/>
      <c r="P101" s="137"/>
      <c r="Q101" s="137"/>
      <c r="R101" s="137"/>
      <c r="S101" s="137"/>
      <c r="T101" s="137"/>
      <c r="U101" s="137"/>
      <c r="V101" s="137"/>
      <c r="W101" s="137"/>
      <c r="X101" s="137"/>
      <c r="Y101" s="137"/>
      <c r="Z101" s="137"/>
      <c r="AA101" s="137"/>
      <c r="AB101" s="137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</row>
    <row r="102" spans="3:52" x14ac:dyDescent="0.45">
      <c r="C102" s="137"/>
      <c r="D102" s="137"/>
      <c r="E102" s="137"/>
      <c r="F102" s="137"/>
      <c r="G102" s="137"/>
      <c r="H102" s="137"/>
      <c r="I102" s="137"/>
      <c r="J102" s="137"/>
      <c r="K102" s="137"/>
      <c r="L102" s="137"/>
      <c r="M102" s="137"/>
      <c r="N102" s="137"/>
      <c r="O102" s="137"/>
      <c r="P102" s="137"/>
      <c r="Q102" s="137"/>
      <c r="R102" s="137"/>
      <c r="S102" s="137"/>
      <c r="T102" s="137"/>
      <c r="U102" s="137"/>
      <c r="V102" s="137"/>
      <c r="W102" s="137"/>
      <c r="X102" s="137"/>
      <c r="Y102" s="137"/>
      <c r="Z102" s="137"/>
      <c r="AA102" s="137"/>
      <c r="AB102" s="137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</row>
    <row r="103" spans="3:52" x14ac:dyDescent="0.45">
      <c r="C103" s="137"/>
      <c r="D103" s="137"/>
      <c r="E103" s="137"/>
      <c r="F103" s="137"/>
      <c r="G103" s="137"/>
      <c r="H103" s="137"/>
      <c r="I103" s="137"/>
      <c r="J103" s="137"/>
      <c r="K103" s="137"/>
      <c r="L103" s="137"/>
      <c r="M103" s="137"/>
      <c r="N103" s="137"/>
      <c r="O103" s="137"/>
      <c r="P103" s="137"/>
      <c r="Q103" s="137"/>
      <c r="R103" s="137"/>
      <c r="S103" s="137"/>
      <c r="T103" s="137"/>
      <c r="U103" s="137"/>
      <c r="V103" s="137"/>
      <c r="W103" s="137"/>
      <c r="X103" s="137"/>
      <c r="Y103" s="137"/>
      <c r="Z103" s="137"/>
      <c r="AA103" s="137"/>
      <c r="AB103" s="137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</row>
    <row r="104" spans="3:52" x14ac:dyDescent="0.45">
      <c r="C104" s="137"/>
      <c r="D104" s="137"/>
      <c r="E104" s="137"/>
      <c r="F104" s="137"/>
      <c r="G104" s="137"/>
      <c r="H104" s="137"/>
      <c r="I104" s="137"/>
      <c r="J104" s="137"/>
      <c r="K104" s="137"/>
      <c r="L104" s="137"/>
      <c r="M104" s="137"/>
      <c r="N104" s="137"/>
      <c r="O104" s="137"/>
      <c r="P104" s="137"/>
      <c r="Q104" s="137"/>
      <c r="R104" s="137"/>
      <c r="S104" s="137"/>
      <c r="T104" s="137"/>
      <c r="U104" s="137"/>
      <c r="V104" s="137"/>
      <c r="W104" s="137"/>
      <c r="X104" s="137"/>
      <c r="Y104" s="137"/>
      <c r="Z104" s="137"/>
      <c r="AA104" s="137"/>
      <c r="AB104" s="137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</row>
    <row r="105" spans="3:52" x14ac:dyDescent="0.45">
      <c r="C105" s="137"/>
      <c r="D105" s="137"/>
      <c r="E105" s="137"/>
      <c r="F105" s="137"/>
      <c r="G105" s="137"/>
      <c r="H105" s="137"/>
      <c r="I105" s="137"/>
      <c r="J105" s="137"/>
      <c r="K105" s="137"/>
      <c r="L105" s="137"/>
      <c r="M105" s="137"/>
      <c r="N105" s="137"/>
      <c r="O105" s="137"/>
      <c r="P105" s="137"/>
      <c r="Q105" s="137"/>
      <c r="R105" s="137"/>
      <c r="S105" s="137"/>
      <c r="T105" s="137"/>
      <c r="U105" s="137"/>
      <c r="V105" s="137"/>
      <c r="W105" s="137"/>
      <c r="X105" s="137"/>
      <c r="Y105" s="137"/>
      <c r="Z105" s="137"/>
      <c r="AA105" s="137"/>
      <c r="AB105" s="137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</row>
    <row r="106" spans="3:52" x14ac:dyDescent="0.45">
      <c r="C106" s="137"/>
      <c r="D106" s="137"/>
      <c r="E106" s="137"/>
      <c r="F106" s="137"/>
      <c r="G106" s="137"/>
      <c r="H106" s="137"/>
      <c r="I106" s="137"/>
      <c r="J106" s="137"/>
      <c r="K106" s="137"/>
      <c r="L106" s="137"/>
      <c r="M106" s="137"/>
      <c r="N106" s="137"/>
      <c r="O106" s="137"/>
      <c r="P106" s="137"/>
      <c r="Q106" s="137"/>
      <c r="R106" s="137"/>
      <c r="S106" s="137"/>
      <c r="T106" s="137"/>
      <c r="U106" s="137"/>
      <c r="V106" s="137"/>
      <c r="W106" s="137"/>
      <c r="X106" s="137"/>
      <c r="Y106" s="137"/>
      <c r="Z106" s="137"/>
      <c r="AA106" s="137"/>
      <c r="AB106" s="137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</row>
    <row r="107" spans="3:52" x14ac:dyDescent="0.45">
      <c r="C107" s="137"/>
      <c r="D107" s="137"/>
      <c r="E107" s="137"/>
      <c r="F107" s="137"/>
      <c r="G107" s="137"/>
      <c r="H107" s="137"/>
      <c r="I107" s="137"/>
      <c r="J107" s="137"/>
      <c r="K107" s="137"/>
      <c r="L107" s="137"/>
      <c r="M107" s="137"/>
      <c r="N107" s="137"/>
      <c r="O107" s="137"/>
      <c r="P107" s="137"/>
      <c r="Q107" s="137"/>
      <c r="R107" s="137"/>
      <c r="S107" s="137"/>
      <c r="T107" s="137"/>
      <c r="U107" s="137"/>
      <c r="V107" s="137"/>
      <c r="W107" s="137"/>
      <c r="X107" s="137"/>
      <c r="Y107" s="137"/>
      <c r="Z107" s="137"/>
      <c r="AA107" s="137"/>
      <c r="AB107" s="137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</row>
    <row r="108" spans="3:52" x14ac:dyDescent="0.45">
      <c r="C108" s="137"/>
      <c r="D108" s="137"/>
      <c r="E108" s="137"/>
      <c r="F108" s="137"/>
      <c r="G108" s="137"/>
      <c r="H108" s="137"/>
      <c r="I108" s="137"/>
      <c r="J108" s="137"/>
      <c r="K108" s="137"/>
      <c r="L108" s="137"/>
      <c r="M108" s="137"/>
      <c r="N108" s="137"/>
      <c r="O108" s="137"/>
      <c r="P108" s="137"/>
      <c r="Q108" s="137"/>
      <c r="R108" s="137"/>
      <c r="S108" s="137"/>
      <c r="T108" s="137"/>
      <c r="U108" s="137"/>
      <c r="V108" s="137"/>
      <c r="W108" s="137"/>
      <c r="X108" s="137"/>
      <c r="Y108" s="137"/>
      <c r="Z108" s="137"/>
      <c r="AA108" s="137"/>
      <c r="AB108" s="137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</row>
    <row r="109" spans="3:52" x14ac:dyDescent="0.45">
      <c r="C109" s="137"/>
      <c r="D109" s="137"/>
      <c r="E109" s="137"/>
      <c r="F109" s="137"/>
      <c r="G109" s="137"/>
      <c r="H109" s="137"/>
      <c r="I109" s="137"/>
      <c r="J109" s="137"/>
      <c r="K109" s="137"/>
      <c r="L109" s="137"/>
      <c r="M109" s="137"/>
      <c r="N109" s="137"/>
      <c r="O109" s="137"/>
      <c r="P109" s="137"/>
      <c r="Q109" s="137"/>
      <c r="R109" s="137"/>
      <c r="S109" s="137"/>
      <c r="T109" s="137"/>
      <c r="U109" s="137"/>
      <c r="V109" s="137"/>
      <c r="W109" s="137"/>
      <c r="X109" s="137"/>
      <c r="Y109" s="137"/>
      <c r="Z109" s="137"/>
      <c r="AA109" s="137"/>
      <c r="AB109" s="137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</row>
    <row r="110" spans="3:52" x14ac:dyDescent="0.45">
      <c r="C110" s="112"/>
      <c r="D110" s="112"/>
      <c r="E110" s="112"/>
      <c r="F110" s="112"/>
      <c r="G110" s="112"/>
      <c r="H110" s="112"/>
      <c r="I110" s="112"/>
      <c r="J110" s="112"/>
      <c r="K110" s="112"/>
      <c r="L110" s="112"/>
      <c r="M110" s="112"/>
      <c r="N110" s="112"/>
      <c r="O110" s="112"/>
      <c r="P110" s="112"/>
      <c r="Q110" s="112"/>
      <c r="R110" s="112"/>
      <c r="S110" s="112"/>
      <c r="T110" s="112"/>
      <c r="U110" s="112"/>
      <c r="V110" s="112"/>
      <c r="W110" s="112"/>
      <c r="X110" s="112"/>
      <c r="Y110" s="112"/>
      <c r="Z110" s="112"/>
      <c r="AA110" s="112"/>
    </row>
    <row r="111" spans="3:52" x14ac:dyDescent="0.45">
      <c r="C111" s="112"/>
      <c r="D111" s="112"/>
      <c r="E111" s="112"/>
      <c r="F111" s="112"/>
      <c r="G111" s="112"/>
      <c r="H111" s="112"/>
      <c r="I111" s="112"/>
      <c r="J111" s="112"/>
      <c r="K111" s="112"/>
      <c r="L111" s="112"/>
      <c r="M111" s="112"/>
      <c r="N111" s="112"/>
      <c r="O111" s="112"/>
      <c r="P111" s="112"/>
      <c r="Q111" s="112"/>
      <c r="R111" s="112"/>
      <c r="S111" s="112"/>
      <c r="T111" s="112"/>
      <c r="U111" s="112"/>
      <c r="V111" s="112"/>
      <c r="W111" s="112"/>
      <c r="X111" s="112"/>
      <c r="Y111" s="112"/>
      <c r="Z111" s="112"/>
      <c r="AA111" s="112"/>
    </row>
  </sheetData>
  <mergeCells count="49">
    <mergeCell ref="C32:G32"/>
    <mergeCell ref="C33:G33"/>
    <mergeCell ref="AI32:AK32"/>
    <mergeCell ref="AI33:AK33"/>
    <mergeCell ref="AI27:AK27"/>
    <mergeCell ref="AI28:AK28"/>
    <mergeCell ref="C29:F29"/>
    <mergeCell ref="AI30:AK30"/>
    <mergeCell ref="C31:F31"/>
    <mergeCell ref="C27:G27"/>
    <mergeCell ref="C28:G28"/>
    <mergeCell ref="C30:G30"/>
    <mergeCell ref="AN22:AY22"/>
    <mergeCell ref="AI23:AK23"/>
    <mergeCell ref="AI25:AK25"/>
    <mergeCell ref="AI26:AK26"/>
    <mergeCell ref="C24:G24"/>
    <mergeCell ref="C25:G25"/>
    <mergeCell ref="C26:G26"/>
    <mergeCell ref="AI24:AK24"/>
    <mergeCell ref="C22:E23"/>
    <mergeCell ref="F22:F23"/>
    <mergeCell ref="G22:G23"/>
    <mergeCell ref="H22:H23"/>
    <mergeCell ref="I22:I23"/>
    <mergeCell ref="K22:M22"/>
    <mergeCell ref="O22:Q22"/>
    <mergeCell ref="S22:U22"/>
    <mergeCell ref="W22:Y22"/>
    <mergeCell ref="W8:Y8"/>
    <mergeCell ref="AA10:AA19"/>
    <mergeCell ref="AH12:AI12"/>
    <mergeCell ref="AH13:AI13"/>
    <mergeCell ref="AH14:AI14"/>
    <mergeCell ref="AH15:AI15"/>
    <mergeCell ref="AH16:AI16"/>
    <mergeCell ref="AH17:AI17"/>
    <mergeCell ref="AH18:AI18"/>
    <mergeCell ref="AA22:AA23"/>
    <mergeCell ref="C2:P4"/>
    <mergeCell ref="T3:U3"/>
    <mergeCell ref="W3:X3"/>
    <mergeCell ref="C6:AA6"/>
    <mergeCell ref="AI6:AL7"/>
    <mergeCell ref="C8:E8"/>
    <mergeCell ref="G8:I8"/>
    <mergeCell ref="K8:M8"/>
    <mergeCell ref="O8:Q8"/>
    <mergeCell ref="S8:U8"/>
  </mergeCells>
  <conditionalFormatting sqref="C32:C33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rintOptions horizontalCentered="1"/>
  <pageMargins left="0.11811023622047245" right="0.11811023622047245" top="0.19685039370078741" bottom="0.19685039370078741" header="0" footer="0"/>
  <pageSetup paperSize="9" scale="59" orientation="portrait" horizontalDpi="4294967293" verticalDpi="4294967293" r:id="rId1"/>
  <rowBreaks count="1" manualBreakCount="1">
    <brk id="47" max="16383" man="1"/>
  </rowBreaks>
  <drawing r:id="rId2"/>
  <legacyDrawing r:id="rId3"/>
  <oleObjects>
    <mc:AlternateContent xmlns:mc="http://schemas.openxmlformats.org/markup-compatibility/2006">
      <mc:Choice Requires="x14">
        <oleObject shapeId="22529" r:id="rId4">
          <objectPr defaultSize="0" autoPict="0" r:id="rId5">
            <anchor moveWithCells="1">
              <from>
                <xdr:col>24</xdr:col>
                <xdr:colOff>357188</xdr:colOff>
                <xdr:row>2</xdr:row>
                <xdr:rowOff>0</xdr:rowOff>
              </from>
              <to>
                <xdr:col>26</xdr:col>
                <xdr:colOff>338138</xdr:colOff>
                <xdr:row>2</xdr:row>
                <xdr:rowOff>419100</xdr:rowOff>
              </to>
            </anchor>
          </objectPr>
        </oleObject>
      </mc:Choice>
      <mc:Fallback>
        <oleObject shapeId="22529" r:id="rId4"/>
      </mc:Fallback>
    </mc:AlternateContent>
    <mc:AlternateContent xmlns:mc="http://schemas.openxmlformats.org/markup-compatibility/2006">
      <mc:Choice Requires="x14">
        <oleObject shapeId="22530" r:id="rId6">
          <objectPr defaultSize="0" autoPict="0" r:id="rId7">
            <anchor moveWithCells="1">
              <from>
                <xdr:col>2</xdr:col>
                <xdr:colOff>76200</xdr:colOff>
                <xdr:row>1</xdr:row>
                <xdr:rowOff>61913</xdr:rowOff>
              </from>
              <to>
                <xdr:col>5</xdr:col>
                <xdr:colOff>14288</xdr:colOff>
                <xdr:row>3</xdr:row>
                <xdr:rowOff>52388</xdr:rowOff>
              </to>
            </anchor>
          </objectPr>
        </oleObject>
      </mc:Choice>
      <mc:Fallback>
        <oleObject shapeId="22530" r:id="rId6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5</vt:i4>
      </vt:variant>
    </vt:vector>
  </HeadingPairs>
  <TitlesOfParts>
    <vt:vector size="9" baseType="lpstr">
      <vt:lpstr>Realizado</vt:lpstr>
      <vt:lpstr>Dashboard Diagnóstico</vt:lpstr>
      <vt:lpstr>Projeção</vt:lpstr>
      <vt:lpstr>Dashboard Projeção</vt:lpstr>
      <vt:lpstr>'Dashboard Diagnóstico'!Area_de_impressao</vt:lpstr>
      <vt:lpstr>'Dashboard Projeção'!Area_de_impressao</vt:lpstr>
      <vt:lpstr>Projeção!Area_de_impressao</vt:lpstr>
      <vt:lpstr>Realizado!Area_de_impressao</vt:lpstr>
      <vt:lpstr>Projeção!Titulos_de_impressao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Alex-Admall</dc:creator>
  <cp:lastModifiedBy>Pablo Lima</cp:lastModifiedBy>
  <cp:lastPrinted>2020-07-16T12:04:15Z</cp:lastPrinted>
  <dcterms:created xsi:type="dcterms:W3CDTF">2017-06-12T15:55:36Z</dcterms:created>
  <dcterms:modified xsi:type="dcterms:W3CDTF">2020-07-17T09:44:33Z</dcterms:modified>
</cp:coreProperties>
</file>